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JPG" ContentType="image/.jpg"/>
  <Default Extension="rels" ContentType="application/vnd.openxmlformats-package.relationship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040" windowHeight="10500"/>
  </bookViews>
  <sheets>
    <sheet name="Sheet1" sheetId="1" r:id="rId1"/>
    <sheet name="Sheet2" sheetId="2" r:id="rId2"/>
    <sheet name="Sheet3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6B3D1C7369FC49C68210D9B4C3EBFCF2" descr=" "/>
        <xdr:cNvPicPr/>
      </xdr:nvPicPr>
      <xdr:blipFill>
        <a:blip r:embed="rId1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" name="ID_9970308095BA434F91851002C4FE2CE5" descr=" "/>
        <xdr:cNvPicPr/>
      </xdr:nvPicPr>
      <xdr:blipFill>
        <a:blip r:embed="rId2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" name="ID_49976B2FA83A49BDB9FBC15E9705D714" descr=" "/>
        <xdr:cNvPicPr/>
      </xdr:nvPicPr>
      <xdr:blipFill>
        <a:blip r:embed="rId3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" name="ID_0801A6A882C14599AF7B28BCB9A04B1F" descr=" "/>
        <xdr:cNvPicPr/>
      </xdr:nvPicPr>
      <xdr:blipFill>
        <a:blip r:embed="rId4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6" name="ID_D2989F5AA4974EEFB4BDDA490FB7D354" descr=" "/>
        <xdr:cNvPicPr/>
      </xdr:nvPicPr>
      <xdr:blipFill>
        <a:blip r:embed="rId5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7" name="ID_CFF77852B2C1458A98D0FDC10D6E21D1" descr=" "/>
        <xdr:cNvPicPr/>
      </xdr:nvPicPr>
      <xdr:blipFill>
        <a:blip r:embed="rId6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8" name="ID_0C18EB4BB03B4FF69D1EC43776E6F463" descr=" "/>
        <xdr:cNvPicPr/>
      </xdr:nvPicPr>
      <xdr:blipFill>
        <a:blip r:embed="rId7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9" name="ID_69AA427155FA49508432C7F42CA3E811" descr=" "/>
        <xdr:cNvPicPr/>
      </xdr:nvPicPr>
      <xdr:blipFill>
        <a:blip r:embed="rId8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10" name="ID_9CBBE4B56D384D8FA558032125ADBC8E" descr=" "/>
        <xdr:cNvPicPr/>
      </xdr:nvPicPr>
      <xdr:blipFill>
        <a:blip r:embed="rId9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11" name="ID_85E5AE00B9564EEC8A4367B0BA24DBF0" descr=" "/>
        <xdr:cNvPicPr/>
      </xdr:nvPicPr>
      <xdr:blipFill>
        <a:blip r:embed="rId10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12" name="ID_A13E577C08F24AC8872C5E12CCDBA893" descr=" "/>
        <xdr:cNvPicPr/>
      </xdr:nvPicPr>
      <xdr:blipFill>
        <a:blip r:embed="rId11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13" name="ID_62CEA7580FF9476A9A086DA66895F4F8" descr=" "/>
        <xdr:cNvPicPr/>
      </xdr:nvPicPr>
      <xdr:blipFill>
        <a:blip r:embed="rId12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14" name="ID_3FB548878B97483891E320628C006907" descr=" "/>
        <xdr:cNvPicPr/>
      </xdr:nvPicPr>
      <xdr:blipFill>
        <a:blip r:embed="rId13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15" name="ID_8DDB3BD8CB304C15BAE70278A789D20D" descr=" "/>
        <xdr:cNvPicPr/>
      </xdr:nvPicPr>
      <xdr:blipFill>
        <a:blip r:embed="rId14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17" name="ID_DDB02A41AA2E41728866EE883CE92DED" descr=" "/>
        <xdr:cNvPicPr/>
      </xdr:nvPicPr>
      <xdr:blipFill>
        <a:blip r:embed="rId15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18" name="ID_D39786D30BA141028EE932E46E211D9A" descr=" "/>
        <xdr:cNvPicPr/>
      </xdr:nvPicPr>
      <xdr:blipFill>
        <a:blip r:embed="rId16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19" name="ID_1EA982D219F24ED7939D875B08312DC8" descr=" "/>
        <xdr:cNvPicPr/>
      </xdr:nvPicPr>
      <xdr:blipFill>
        <a:blip r:embed="rId17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0" name="ID_D66788E0E8E04872B07887368D7DE03A" descr=" "/>
        <xdr:cNvPicPr/>
      </xdr:nvPicPr>
      <xdr:blipFill>
        <a:blip r:embed="rId18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1" name="ID_639D1AF0509C4E5C81B28AA388418F82" descr=" "/>
        <xdr:cNvPicPr/>
      </xdr:nvPicPr>
      <xdr:blipFill>
        <a:blip r:embed="rId19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2" name="ID_94ABC3997F314570933D64EFE14D6BB7" descr=" "/>
        <xdr:cNvPicPr/>
      </xdr:nvPicPr>
      <xdr:blipFill>
        <a:blip r:embed="rId20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3" name="ID_230837FC0E6342D882FB2D79FBCE9D5E" descr=" "/>
        <xdr:cNvPicPr/>
      </xdr:nvPicPr>
      <xdr:blipFill>
        <a:blip r:embed="rId21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4" name="ID_664CE55A1EBB433B9015E5A571D042B7" descr=" "/>
        <xdr:cNvPicPr/>
      </xdr:nvPicPr>
      <xdr:blipFill>
        <a:blip r:embed="rId22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5" name="ID_9AF48B9DE69A4BEA8F6043D270C8674B" descr=" "/>
        <xdr:cNvPicPr/>
      </xdr:nvPicPr>
      <xdr:blipFill>
        <a:blip r:embed="rId23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6" name="ID_9D141A2D0A07431A8E082C8E6B369E05" descr=" "/>
        <xdr:cNvPicPr/>
      </xdr:nvPicPr>
      <xdr:blipFill>
        <a:blip r:embed="rId24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7" name="ID_71D93FE9BF21409C89DE05A54D852FCD" descr=" "/>
        <xdr:cNvPicPr/>
      </xdr:nvPicPr>
      <xdr:blipFill>
        <a:blip r:embed="rId25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8" name="ID_2A1E850C61334C69AF22AA7482A9FCCB" descr=" "/>
        <xdr:cNvPicPr/>
      </xdr:nvPicPr>
      <xdr:blipFill>
        <a:blip r:embed="rId26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29" name="ID_09FB6178BB4B4F7A80F9A15E2839F11D" descr=" "/>
        <xdr:cNvPicPr/>
      </xdr:nvPicPr>
      <xdr:blipFill>
        <a:blip r:embed="rId27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0" name="ID_C6411B1DC7F04ED39962CF04AF5566BF" descr=" "/>
        <xdr:cNvPicPr/>
      </xdr:nvPicPr>
      <xdr:blipFill>
        <a:blip r:embed="rId28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1" name="ID_75B94274381549218E5135F5ECEBDB8F" descr=" "/>
        <xdr:cNvPicPr/>
      </xdr:nvPicPr>
      <xdr:blipFill>
        <a:blip r:embed="rId29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2" name="ID_E90E392393BB41AE98BFC21D3C45B668" descr=" "/>
        <xdr:cNvPicPr/>
      </xdr:nvPicPr>
      <xdr:blipFill>
        <a:blip r:embed="rId30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3" name="ID_748E0C7C41534EB582883E66168A9768" descr=" "/>
        <xdr:cNvPicPr/>
      </xdr:nvPicPr>
      <xdr:blipFill>
        <a:blip r:embed="rId31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4" name="ID_7CBE495411D74220A16A60CC86ED796A" descr=" "/>
        <xdr:cNvPicPr/>
      </xdr:nvPicPr>
      <xdr:blipFill>
        <a:blip r:embed="rId32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5" name="ID_7209DA5BF5254822AEB937D4EC00C37D" descr=" "/>
        <xdr:cNvPicPr/>
      </xdr:nvPicPr>
      <xdr:blipFill>
        <a:blip r:embed="rId33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6" name="ID_1807C32E09EA4DA5B0BE3C59DC4036A1" descr=" "/>
        <xdr:cNvPicPr/>
      </xdr:nvPicPr>
      <xdr:blipFill>
        <a:blip r:embed="rId34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7" name="ID_D0F9193784BE4585A1E4FCEFCF7CA13E" descr=" "/>
        <xdr:cNvPicPr/>
      </xdr:nvPicPr>
      <xdr:blipFill>
        <a:blip r:embed="rId35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8" name="ID_D9941B114A0F4FAF853F477535E50150" descr=" "/>
        <xdr:cNvPicPr/>
      </xdr:nvPicPr>
      <xdr:blipFill>
        <a:blip r:embed="rId36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39" name="ID_9B65447BA0884E4D8200CF28764CDE86" descr=" "/>
        <xdr:cNvPicPr/>
      </xdr:nvPicPr>
      <xdr:blipFill>
        <a:blip r:embed="rId37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0" name="ID_16F77337B7864F5187776CB233B41F84" descr=" "/>
        <xdr:cNvPicPr/>
      </xdr:nvPicPr>
      <xdr:blipFill>
        <a:blip r:embed="rId38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1" name="ID_ADDDEEC7004848A9B860D8F7793161E6" descr=" "/>
        <xdr:cNvPicPr/>
      </xdr:nvPicPr>
      <xdr:blipFill>
        <a:blip r:embed="rId39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2" name="ID_44220CC7FC8448DC925C4E1BDC9CBA3F" descr=" "/>
        <xdr:cNvPicPr/>
      </xdr:nvPicPr>
      <xdr:blipFill>
        <a:blip r:embed="rId40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3" name="ID_591EA16613C84E508B8E0CEB43BEA0A8" descr=" "/>
        <xdr:cNvPicPr/>
      </xdr:nvPicPr>
      <xdr:blipFill>
        <a:blip r:embed="rId41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4" name="ID_BDA2475C7A4B43C38DA11BC5D3C8F89F" descr=" "/>
        <xdr:cNvPicPr/>
      </xdr:nvPicPr>
      <xdr:blipFill>
        <a:blip r:embed="rId42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5" name="ID_BFCEABA08162497B8FD8564B98B755E9" descr=" "/>
        <xdr:cNvPicPr/>
      </xdr:nvPicPr>
      <xdr:blipFill>
        <a:blip r:embed="rId43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6" name="ID_79C8250639924F9EB179C6622E9E2A60" descr=" "/>
        <xdr:cNvPicPr/>
      </xdr:nvPicPr>
      <xdr:blipFill>
        <a:blip r:embed="rId44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7" name="ID_C5B0ED0BCDDE41F49DED33F96F97B9CF" descr=" "/>
        <xdr:cNvPicPr/>
      </xdr:nvPicPr>
      <xdr:blipFill>
        <a:blip r:embed="rId45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8" name="ID_D606377336BE4BD7870D10E7A9579DD5" descr=" "/>
        <xdr:cNvPicPr/>
      </xdr:nvPicPr>
      <xdr:blipFill>
        <a:blip r:embed="rId46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49" name="ID_91A9F4D5C6F94518980FD1C3009D6D1F" descr=" "/>
        <xdr:cNvPicPr/>
      </xdr:nvPicPr>
      <xdr:blipFill>
        <a:blip r:embed="rId47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0" name="ID_27592109937C48AAA1D9EDCFDCC19CCE" descr=" "/>
        <xdr:cNvPicPr/>
      </xdr:nvPicPr>
      <xdr:blipFill>
        <a:blip r:embed="rId48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1" name="ID_F3B4ED6E7EF64256A8757941FFAAC9CE" descr=" "/>
        <xdr:cNvPicPr/>
      </xdr:nvPicPr>
      <xdr:blipFill>
        <a:blip r:embed="rId49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2" name="ID_AB95ED221F0E478F9ED0AE0D52D14C98" descr=" "/>
        <xdr:cNvPicPr/>
      </xdr:nvPicPr>
      <xdr:blipFill>
        <a:blip r:embed="rId50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3" name="ID_CB499F87EEC24F6197EA010CC3ABCAD7" descr=" "/>
        <xdr:cNvPicPr/>
      </xdr:nvPicPr>
      <xdr:blipFill>
        <a:blip r:embed="rId51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4" name="ID_67B381AAF7D0485F9ED5F6E9776E8687" descr=" "/>
        <xdr:cNvPicPr/>
      </xdr:nvPicPr>
      <xdr:blipFill>
        <a:blip r:embed="rId52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5" name="ID_691471052F40478F8D866D73648DE369" descr=" "/>
        <xdr:cNvPicPr/>
      </xdr:nvPicPr>
      <xdr:blipFill>
        <a:blip r:embed="rId53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6" name="ID_DEF7EEF5E33F43068BDBCEE0D8B66F5A" descr=" "/>
        <xdr:cNvPicPr/>
      </xdr:nvPicPr>
      <xdr:blipFill>
        <a:blip r:embed="rId54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7" name="ID_EDB2D5F5AAA24BEBA2F652AAE02EF159" descr=" "/>
        <xdr:cNvPicPr/>
      </xdr:nvPicPr>
      <xdr:blipFill>
        <a:blip r:embed="rId55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8" name="ID_DE6DD645C78E4637B271D0E1B84C8D62" descr=" "/>
        <xdr:cNvPicPr/>
      </xdr:nvPicPr>
      <xdr:blipFill>
        <a:blip r:embed="rId56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59" name="ID_987E94E22C6244B1934DE1F90C0B5613" descr=" "/>
        <xdr:cNvPicPr/>
      </xdr:nvPicPr>
      <xdr:blipFill>
        <a:blip r:embed="rId57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60" name="ID_48E840B61CD44CAB88582B00A3EBF0C5" descr=" "/>
        <xdr:cNvPicPr/>
      </xdr:nvPicPr>
      <xdr:blipFill>
        <a:blip r:embed="rId58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61" name="ID_5F54879D29DC4953AB46643909D447AD" descr=" "/>
        <xdr:cNvPicPr/>
      </xdr:nvPicPr>
      <xdr:blipFill>
        <a:blip r:embed="rId59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  <etc:cellImage>
    <xdr:pic>
      <xdr:nvPicPr>
        <xdr:cNvPr id="62" name="ID_BE2E3E47D3D14DA2A4676033B0AE16BC" descr=" "/>
        <xdr:cNvPicPr/>
      </xdr:nvPicPr>
      <xdr:blipFill>
        <a:blip r:embed="rId60"/>
        <a:srcRect/>
        <a:stretch>
          <a:fillRect/>
        </a:stretch>
      </xdr:blipFill>
      <xdr:spPr>
        <a:xfrm>
          <a:off x="0" y="0"/>
          <a:ext cx="8325390" cy="5203369"/>
        </a:xfrm>
        <a:noFill/>
        <a:ln w="9525" cap="flat" cmpd="sng">
          <a:noFill/>
          <a:prstDash val="solid"/>
          <a:miter/>
        </a:ln>
        <a:effectLst/>
      </xdr:spPr>
    </xdr:pic>
  </etc:cellImage>
</etc:cellImages>
</file>

<file path=xl/sharedStrings.xml><?xml version="1.0" encoding="utf-8"?>
<sst xmlns="http://schemas.openxmlformats.org/spreadsheetml/2006/main" count="273" uniqueCount="195">
  <si>
    <t>镜号</t>
  </si>
  <si>
    <t>内容</t>
  </si>
  <si>
    <t>时长</t>
  </si>
  <si>
    <t>文案</t>
  </si>
  <si>
    <t>动画</t>
  </si>
  <si>
    <t>景别</t>
  </si>
  <si>
    <t>分镜</t>
  </si>
  <si>
    <t>寿来回家，脱鞋，放包</t>
  </si>
  <si>
    <t>3s</t>
  </si>
  <si>
    <t>我回来了
だだいま</t>
  </si>
  <si>
    <t>中景</t>
  </si>
  <si>
    <t>背后偏低</t>
  </si>
  <si>
    <t>2s</t>
  </si>
  <si>
    <t>寿君 你回来了
はぁ、寿くんお帰り</t>
  </si>
  <si>
    <t>面对面对话，鸠子回答问题时举起右手，指向楼上</t>
  </si>
  <si>
    <t>老姐呢 -她在房间里
あれ、ねえちゃんは？へやにいるよ</t>
  </si>
  <si>
    <t>近景+远景</t>
  </si>
  <si>
    <t>鸠子的后背在前景，寿来全身在后景</t>
  </si>
  <si>
    <t>鸠子先看向寿来，然后回到手边的工作</t>
  </si>
  <si>
    <t>9s</t>
  </si>
  <si>
    <t xml:space="preserve">明天有份报告要交，现在很忙呢 叫我煮好了就叫她下来 -不好意思，全都交给你做了
明日〆切のレポートがあるから大変なんだって
できたら呼んでって言ってた
悪かったな、任せっぱなしにしちゃって
</t>
  </si>
  <si>
    <t>近景</t>
  </si>
  <si>
    <t>鸠子的正脸</t>
  </si>
  <si>
    <t>寿来走近灶台</t>
  </si>
  <si>
    <t>有需要帮忙的吗
何か手伝うか</t>
  </si>
  <si>
    <t>特写</t>
  </si>
  <si>
    <t>室内，没穿鞋</t>
  </si>
  <si>
    <t>鸠子拿碗，寿来右手捂脖</t>
  </si>
  <si>
    <t>4s</t>
  </si>
  <si>
    <t>不用了，很快就煮好了，慢慢的等着吧
大丈夫、もうすぐできるから、のんびり待っててくださいな</t>
  </si>
  <si>
    <t>过肩镜头</t>
  </si>
  <si>
    <t>寿来放下手，略显尴尬</t>
  </si>
  <si>
    <t>6s</t>
  </si>
  <si>
    <t>说起来... -不是说很快就完事的吗？怎么现在才回来？ -唉，嗯
なあ、そういえば　ーすぐって言ってたのに結構遅かったんだね　ーえ、あは</t>
  </si>
  <si>
    <t>寿来正脸</t>
  </si>
  <si>
    <t>鸠子走动</t>
  </si>
  <si>
    <t>，有很多事要说啦 -说了些什么
いろいろ話混んじゃったな　ーなに話してたの</t>
  </si>
  <si>
    <t>收到消息，拿出手机</t>
  </si>
  <si>
    <t>唉 不好意思
あっ、ちょっと悪い</t>
  </si>
  <si>
    <t>手机画面</t>
  </si>
  <si>
    <t>笑</t>
  </si>
  <si>
    <t>近一些</t>
  </si>
  <si>
    <t>【4s时】 是谁 嗯...
うん、誰から？　うん…</t>
  </si>
  <si>
    <t>视线偏移</t>
  </si>
  <si>
    <t>灯代吗？ -你怎么会知道的？ -当然啦，怎么了？有什么有趣的事吗
ともやちゃん？　ーえ、よくわかったな　ー分かるよ～どうしたの？なんか面白いこと？</t>
  </si>
  <si>
    <t>鸠子侧脸</t>
  </si>
  <si>
    <t>鸠子看寿来，寿来看手机</t>
  </si>
  <si>
    <t>我的想象力真是太可怕了
いやぁ、我ながら想像力が恐ろしいぜ</t>
  </si>
  <si>
    <t>好厉害哦，想到了些什么
へえ、凄いね、なにか思いついたの？</t>
  </si>
  <si>
    <t>滑手机</t>
  </si>
  <si>
    <t>嗯，嘛，各种 -到底是什么，我很好奇
なに？うん、まあ、色々…　えー、なに？気になるよ</t>
  </si>
  <si>
    <t>鸠子走出镜头</t>
  </si>
  <si>
    <t>具体是什么 -都说是各种啦 -好嘛，告诉我吧
どんなことなの？　ーはぁ、色々だって　ーへ、いいじゃん、教えてよ</t>
  </si>
  <si>
    <t>不要啦 -告诉我嘛
いやだよ　ー教えてってば</t>
  </si>
  <si>
    <t>鸠子盛汤，此时手中已经拿着勺子了</t>
  </si>
  <si>
    <t>不说也行吧 -为什么啊，好嘛
ーいいだろ別に　ーなんでよ、いいじゃん</t>
  </si>
  <si>
    <t>看手机.jpg</t>
  </si>
  <si>
    <t>就跟你说了 说了也没用
だから言ってもしょうがないって</t>
  </si>
  <si>
    <t>上移镜头</t>
  </si>
  <si>
    <t>1.5s</t>
  </si>
  <si>
    <t>反正你也不懂
どうせお前にはわかんないだろう</t>
  </si>
  <si>
    <t>脸部特写，继续上移</t>
  </si>
  <si>
    <t>勺子掉落</t>
  </si>
  <si>
    <t>地板</t>
  </si>
  <si>
    <t>震惊</t>
  </si>
  <si>
    <t>1s</t>
  </si>
  <si>
    <t>鸠子？  分かんない…</t>
  </si>
  <si>
    <t>全景</t>
  </si>
  <si>
    <t>拍桌</t>
  </si>
  <si>
    <t>0.5s</t>
  </si>
  <si>
    <t>关煤气，转身</t>
  </si>
  <si>
    <t>分っかんないよ。</t>
  </si>
  <si>
    <t>从前景走向后景</t>
  </si>
  <si>
    <t>寿くんの言ってる事は一つも分かんないよ</t>
  </si>
  <si>
    <t>正脸怼镜头</t>
  </si>
  <si>
    <t>寿くんがいいって言ってるもの何がいいのか分かんないよ***分かんない</t>
  </si>
  <si>
    <t>斜下左脸</t>
  </si>
  <si>
    <t>斜下右脸</t>
  </si>
  <si>
    <t>下肩景</t>
  </si>
  <si>
    <t>私には分かんないの</t>
  </si>
  <si>
    <t>左脸</t>
  </si>
  <si>
    <t>ブラッティって何がカッコいいの
血【ち】なんてイヤだよ痛いだけだよ</t>
  </si>
  <si>
    <t>黒のどこがカッコいいの
クレイジー【くれいじーcrazy】のどこがいいのか分かんない</t>
  </si>
  <si>
    <t>握手</t>
  </si>
  <si>
    <t>罪深い【つみぶかい】ってなんなの罪があるのなのがいいの
犯罪者がカッコいいの</t>
  </si>
  <si>
    <t>灶台</t>
  </si>
  <si>
    <t>そもそも混沌【こんとん】てなに
カオス[chaos]だからなんなの</t>
  </si>
  <si>
    <t>黑景</t>
  </si>
  <si>
    <t>暗ってなに暗【くら】ければいいの</t>
  </si>
  <si>
    <t>5s</t>
  </si>
  <si>
    <t>正义と悪【あく】だとなんで悪がいいの
何で悪いほうがいいの悪いから悪じゃないの</t>
  </si>
  <si>
    <t>过肩旋转</t>
  </si>
  <si>
    <t>右腕【みぎうで】がうずくと何でカッコいいの</t>
  </si>
  <si>
    <t>自分の力が制御【せいぎょ】できない感じがたまらないって</t>
  </si>
  <si>
    <t>胯下往上拍</t>
  </si>
  <si>
    <t>何それただの间抜け【まぬけ】な人じゃん</t>
  </si>
  <si>
    <t>ちゃんと制御できるほうがカッコいいよ立派【りっぱ】だよ</t>
  </si>
  <si>
    <t>3.5s</t>
  </si>
  <si>
    <t>普段【ふだん】は力を隠【かく】していると何が凄いの</t>
  </si>
  <si>
    <t>そんなのタダの手抜き【てぬき】だよ</t>
  </si>
  <si>
    <t>隠したりしないで全力で取り组む【くむ】人の方がカッコいいよ</t>
  </si>
  <si>
    <t>斜仰视角</t>
  </si>
  <si>
    <t>どうして二つ名とか异名【いみょう】とかいろいろをつけるの
いっぱい呼び名【な】があったて分かりにくいだけじゃん</t>
  </si>
  <si>
    <t>英语でも何でもカタカナ【かたかな】つけないでよ覚えられないんだよ</t>
  </si>
  <si>
    <t>11s</t>
  </si>
  <si>
    <t>镇魂歌【ちんこんか】と书【か】いてレクイエム【れくいえむ】【英Requiem】って呼ばないでよ
禁忌【きんき】って书いてタブー【英taboo】って読まないでよ
圣戦【せいせん】って书いてジハード読まないでよ
ギリシャ【ぎりしゃ】【拉丁语（Graecia）】神话【しんわ】だとか圣书【せいしょ】とか北欧【ほくおう】 神话とか日本神话とか</t>
  </si>
  <si>
    <t>艺术字</t>
  </si>
  <si>
    <t>ちょっと调べたくらいでそういう话しないでよ
内容【ないよう】もちゃんと教えてくれなきゃ意味がわかんないよ</t>
  </si>
  <si>
    <t>教えるならちゃんと教えてよ</t>
  </si>
  <si>
    <t>神话に出【で】てくる武器【ぶき】の说明【せつめい】</t>
  </si>
  <si>
    <t>されても楽しくないよ</t>
  </si>
  <si>
    <t>8s</t>
  </si>
  <si>
    <t>グングニル[Gungnir]もロンギヌス[longinus]もエクスカリバー[Excalibur]もデュランダル[Durandal]も
天丛云剣【あめのむらくものつるぎ】も意味不明だよ何がカッコいいのか全然分かんない
他の用语【ようご】も谜【なぞ】なんだよ</t>
  </si>
  <si>
    <t>寿来右脸，与11相对</t>
  </si>
  <si>
    <t>鸠子开始流泪，地板上落上眼泪</t>
  </si>
  <si>
    <t>21s</t>
  </si>
  <si>
    <t>原罪【げんざい】 とか十戒【じっかい】とか创世记【そうせいき】とか黙示录【もくしろく】とかアルマゲドン[Armageddon]とか
名前がいいだろってどういうこと雰囲気【ふんいき】 で感じろとか言われても无理だよ***相対性理论【そうたいせいりろん】とかシュレディンガーの猫とか万有引力【ばんゆういんりょく】 とか
ちょっとネットで调べただけで知ったかぶらないでよ
中途半端【ちゅうとはんぱ】 に说明されてもちっとも分からないんだよ
ニーチェとかゲーテの言叶【ことば】引用【いんよう】しないでよ</t>
  </si>
  <si>
    <t>第9，19秒切一下11，第15，20秒切镜像11，其余在地板</t>
  </si>
  <si>
    <t>鸠子发泄临近结术，力气耗尽，第3s时弯腰</t>
  </si>
  <si>
    <t>知らない人の言叶使【つか】われても何が言いたいのか全然わかんないんだよ</t>
  </si>
  <si>
    <t>鸠子的腰部</t>
  </si>
  <si>
    <t>4秒时抬头</t>
  </si>
  <si>
    <t>自分の言叶で语【かた】ってよお愿いだから私に分かる事话してよ</t>
  </si>
  <si>
    <t>2.5s时推镜头</t>
  </si>
  <si>
    <t>厨二ってなんなの厨二ってどういうことなの</t>
  </si>
  <si>
    <t>摇头</t>
  </si>
  <si>
    <t>分かんない分かんない分かんない分かんない分かんなーい</t>
  </si>
  <si>
    <t>19 7</t>
  </si>
  <si>
    <t>寿くんの言う事は昔から何一つこれっぽちも分かんないんだよ</t>
  </si>
  <si>
    <t>近景到特写</t>
  </si>
  <si>
    <t>两个视角来回切4次，每次会往前推</t>
  </si>
  <si>
    <t>鸠子跑出屏幕</t>
  </si>
  <si>
    <t>俯视角</t>
  </si>
  <si>
    <t>如梦初醒</t>
  </si>
  <si>
    <t>近景到中景</t>
  </si>
  <si>
    <t>拉远</t>
  </si>
  <si>
    <t>あ，鳩子</t>
  </si>
  <si>
    <t>寿君说的东西我一点也不明白</t>
  </si>
  <si>
    <t>寿君说好的东西 到底怎么好我不明白</t>
  </si>
  <si>
    <t>不明白 我不明白</t>
  </si>
  <si>
    <t>染血（Bloody)到底有什么帅的</t>
  </si>
  <si>
    <t>我讨厌血 因为只有疼痛</t>
  </si>
  <si>
    <t>疯狂到底有什么帅的</t>
  </si>
  <si>
    <t>Crazy到底有什么好我不明白</t>
  </si>
  <si>
    <t>什么 罪恶深重 有罪到底有什么好</t>
  </si>
  <si>
    <t>罪犯很帅吗</t>
  </si>
  <si>
    <t>还有 混沌 什么东西 混乱（chaos）吗</t>
  </si>
  <si>
    <t>所以呢 黑暗是什么 天黑了就好吗</t>
  </si>
  <si>
    <t>说到正义和邪恶 为什么邪恶是好的</t>
  </si>
  <si>
    <t>为什么坏的反而是好的</t>
  </si>
  <si>
    <t>因为坏才叫邪恶不是吗</t>
  </si>
  <si>
    <t>右臂疼怎么帅了</t>
  </si>
  <si>
    <t>不能控制自己的力量的感觉让人着迷</t>
  </si>
  <si>
    <t>什么啊 就是个傻瓜不是吗</t>
  </si>
  <si>
    <t>能控制的人才帅 才伟大</t>
  </si>
  <si>
    <t>平时把力量隐藏起来有什么帅的</t>
  </si>
  <si>
    <t>不过就是在偷懒</t>
  </si>
  <si>
    <t>不隐藏而是拼尽全力的人才帅</t>
  </si>
  <si>
    <t>为什么要起绰号起外号</t>
  </si>
  <si>
    <t>那么多名字只会让人更不明白不是吗</t>
  </si>
  <si>
    <t>不管英语还是什么 不要标注片假名 我记不住</t>
  </si>
  <si>
    <t>写成镇魂歌就不要读Requiem</t>
  </si>
  <si>
    <t>写成禁忌就不要读taboo</t>
  </si>
  <si>
    <t>写成圣战就不要读jihad</t>
  </si>
  <si>
    <t>希腊神话 圣书 北欧神话 日本神话</t>
  </si>
  <si>
    <t>不要稍微查了一下就扯到那边去</t>
  </si>
  <si>
    <t>内容不告诉我我根本不懂</t>
  </si>
  <si>
    <t>要告诉我就好好告诉我啊</t>
  </si>
  <si>
    <t>跟我讲什么神话里出现的武器</t>
  </si>
  <si>
    <t>我一点都没兴趣</t>
  </si>
  <si>
    <t>什么永恒之枪（Gungnir)</t>
  </si>
  <si>
    <t>朗基努斯（longinus)</t>
  </si>
  <si>
    <t>王者之剑（Excalibur)帝朗达尔（Durandal）天丛云剑</t>
  </si>
  <si>
    <t>完全不明白什么意思</t>
  </si>
  <si>
    <t>到底哪里帅 我完全不理解</t>
  </si>
  <si>
    <t>还有其他用语也搞不懂</t>
  </si>
  <si>
    <t>什么原罪 十诫 创世纪 默示录 哈米吉多顿（Armageddon)</t>
  </si>
  <si>
    <t>什么叫名字很帅</t>
  </si>
  <si>
    <t>什么让我用气息来感知</t>
  </si>
  <si>
    <t>我做不到</t>
  </si>
  <si>
    <t>什么相对论 什么薛定谔的猫</t>
  </si>
  <si>
    <t>什么万有引力 不要在网上随便一查就装得自己很懂</t>
  </si>
  <si>
    <t>半吊子的解释 我一点都不明白</t>
  </si>
  <si>
    <t>不要采用什么尼采 歌德的话</t>
  </si>
  <si>
    <t>引用那些我不熟悉的人的话</t>
  </si>
  <si>
    <t>我根本不知道你想说什么</t>
  </si>
  <si>
    <t>用你自己的话说吧 求你了</t>
  </si>
  <si>
    <t>说一些我能听得懂的话吧</t>
  </si>
  <si>
    <t>中二是什么 中二到底是怎么回事</t>
  </si>
  <si>
    <t>我不明白 我不明白 我不明白</t>
  </si>
  <si>
    <t>我不明白 我不明白！</t>
  </si>
  <si>
    <t>寿君说的话</t>
  </si>
  <si>
    <t>我一直以来 一句都</t>
  </si>
  <si>
    <t>一丁点儿都</t>
  </si>
  <si>
    <t>不明白！！！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</si>
</sst>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name val="宋体"/>
      <charset val="134"/>
    </font>
    <font>
      <sz val="11"/>
      <color rgb="FF000000"/>
      <name val="宋体"/>
      <charset val="134"/>
    </font>
    <font>
      <sz val="11"/>
      <color theme="1"/>
      <name val="等线"/>
      <charset val="134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theme="3"/>
      <name val="等线"/>
      <charset val="134"/>
      <scheme val="minor"/>
    </font>
    <font>
      <sz val="11"/>
      <color rgb="FF3F3F76"/>
      <name val="等线"/>
      <charset val="0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rgb="FF9C6500"/>
      <name val="等线"/>
      <charset val="0"/>
      <scheme val="minor"/>
    </font>
    <font>
      <sz val="11"/>
      <color theme="0"/>
      <name val="等线"/>
      <charset val="0"/>
      <scheme val="minor"/>
    </font>
    <font>
      <sz val="11"/>
      <color theme="1"/>
      <name val="等线"/>
      <charset val="0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9">
    <border>
      <left/>
      <right/>
      <top/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2" fillId="0" borderId="0" applyFont="0" applyFill="0" applyBorder="0" applyAlignment="0" applyProtection="0">
      <alignment vertical="center"/>
    </xf>
    <xf numFmtId="44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  <xf numFmtId="41" fontId="2" fillId="0" borderId="0" applyFont="0" applyFill="0" applyBorder="0" applyAlignment="0" applyProtection="0">
      <alignment vertical="center"/>
    </xf>
    <xf numFmtId="42" fontId="2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2" fillId="2" borderId="1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2" applyNumberFormat="0" applyFill="0" applyAlignment="0" applyProtection="0">
      <alignment vertical="center"/>
    </xf>
    <xf numFmtId="0" fontId="9" fillId="0" borderId="2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3" borderId="4" applyNumberFormat="0" applyAlignment="0" applyProtection="0">
      <alignment vertical="center"/>
    </xf>
    <xf numFmtId="0" fontId="12" fillId="4" borderId="5" applyNumberFormat="0" applyAlignment="0" applyProtection="0">
      <alignment vertical="center"/>
    </xf>
    <xf numFmtId="0" fontId="13" fillId="4" borderId="4" applyNumberFormat="0" applyAlignment="0" applyProtection="0">
      <alignment vertical="center"/>
    </xf>
    <xf numFmtId="0" fontId="14" fillId="5" borderId="6" applyNumberFormat="0" applyAlignment="0" applyProtection="0">
      <alignment vertical="center"/>
    </xf>
    <xf numFmtId="0" fontId="15" fillId="0" borderId="7" applyNumberFormat="0" applyFill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0" fontId="18" fillId="7" borderId="0" applyNumberFormat="0" applyBorder="0" applyAlignment="0" applyProtection="0">
      <alignment vertical="center"/>
    </xf>
    <xf numFmtId="0" fontId="19" fillId="8" borderId="0" applyNumberFormat="0" applyBorder="0" applyAlignment="0" applyProtection="0">
      <alignment vertical="center"/>
    </xf>
    <xf numFmtId="0" fontId="20" fillId="9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0" fillId="12" borderId="0" applyNumberFormat="0" applyBorder="0" applyAlignment="0" applyProtection="0">
      <alignment vertical="center"/>
    </xf>
    <xf numFmtId="0" fontId="20" fillId="13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0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0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0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0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</cellStyleXfs>
  <cellXfs count="10">
    <xf numFmtId="0" fontId="0" fillId="0" borderId="0" xfId="0">
      <alignment vertical="center"/>
    </xf>
    <xf numFmtId="0" fontId="0" fillId="0" borderId="0" xfId="0" applyFill="1">
      <alignment vertical="center"/>
    </xf>
    <xf numFmtId="0" fontId="0" fillId="0" borderId="0" xfId="0" applyFill="1">
      <alignment vertical="center"/>
    </xf>
    <xf numFmtId="0" fontId="0" fillId="0" borderId="0" xfId="0" applyFill="1" applyAlignment="1">
      <alignment vertical="center" wrapText="1"/>
    </xf>
    <xf numFmtId="0" fontId="1" fillId="0" borderId="0" xfId="0" applyFont="1" applyFill="1">
      <alignment vertical="center"/>
    </xf>
    <xf numFmtId="0" fontId="0" fillId="0" borderId="0" xfId="0" applyFill="1" applyAlignment="1">
      <alignment vertical="center" wrapText="1"/>
    </xf>
    <xf numFmtId="0" fontId="1" fillId="0" borderId="0" xfId="0" applyFont="1" applyFill="1">
      <alignment vertical="center"/>
    </xf>
    <xf numFmtId="0" fontId="1" fillId="0" borderId="0" xfId="0" applyFont="1" applyFill="1" applyAlignment="1">
      <alignment vertical="center" wrapText="1"/>
    </xf>
    <xf numFmtId="0" fontId="1" fillId="0" borderId="0" xfId="0" applyFont="1" applyFill="1" applyAlignment="1">
      <alignment vertical="center" wrapText="1"/>
    </xf>
    <xf numFmtId="0" fontId="0" fillId="0" borderId="0" xfId="0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0.jpeg"/><Relationship Id="rId8" Type="http://schemas.openxmlformats.org/officeDocument/2006/relationships/image" Target="media/image9.jpeg"/><Relationship Id="rId7" Type="http://schemas.openxmlformats.org/officeDocument/2006/relationships/image" Target="media/image8.jpeg"/><Relationship Id="rId60" Type="http://schemas.openxmlformats.org/officeDocument/2006/relationships/image" Target="media/image61.jpeg"/><Relationship Id="rId6" Type="http://schemas.openxmlformats.org/officeDocument/2006/relationships/image" Target="media/image7.jpeg"/><Relationship Id="rId59" Type="http://schemas.openxmlformats.org/officeDocument/2006/relationships/image" Target="media/image60.jpeg"/><Relationship Id="rId58" Type="http://schemas.openxmlformats.org/officeDocument/2006/relationships/image" Target="media/image59.jpeg"/><Relationship Id="rId57" Type="http://schemas.openxmlformats.org/officeDocument/2006/relationships/image" Target="media/image58.jpeg"/><Relationship Id="rId56" Type="http://schemas.openxmlformats.org/officeDocument/2006/relationships/image" Target="media/image57.jpeg"/><Relationship Id="rId55" Type="http://schemas.openxmlformats.org/officeDocument/2006/relationships/image" Target="media/image56.jpeg"/><Relationship Id="rId54" Type="http://schemas.openxmlformats.org/officeDocument/2006/relationships/image" Target="media/image55.jpeg"/><Relationship Id="rId53" Type="http://schemas.openxmlformats.org/officeDocument/2006/relationships/image" Target="media/image54.jpeg"/><Relationship Id="rId52" Type="http://schemas.openxmlformats.org/officeDocument/2006/relationships/image" Target="media/image53.jpeg"/><Relationship Id="rId51" Type="http://schemas.openxmlformats.org/officeDocument/2006/relationships/image" Target="media/image52.jpeg"/><Relationship Id="rId50" Type="http://schemas.openxmlformats.org/officeDocument/2006/relationships/image" Target="media/image51.jpeg"/><Relationship Id="rId5" Type="http://schemas.openxmlformats.org/officeDocument/2006/relationships/image" Target="media/image6.jpeg"/><Relationship Id="rId49" Type="http://schemas.openxmlformats.org/officeDocument/2006/relationships/image" Target="media/image50.jpeg"/><Relationship Id="rId48" Type="http://schemas.openxmlformats.org/officeDocument/2006/relationships/image" Target="media/image49.jpeg"/><Relationship Id="rId47" Type="http://schemas.openxmlformats.org/officeDocument/2006/relationships/image" Target="media/image48.jpeg"/><Relationship Id="rId46" Type="http://schemas.openxmlformats.org/officeDocument/2006/relationships/image" Target="media/image47.jpeg"/><Relationship Id="rId45" Type="http://schemas.openxmlformats.org/officeDocument/2006/relationships/image" Target="media/image46.jpeg"/><Relationship Id="rId44" Type="http://schemas.openxmlformats.org/officeDocument/2006/relationships/image" Target="media/image45.jpeg"/><Relationship Id="rId43" Type="http://schemas.openxmlformats.org/officeDocument/2006/relationships/image" Target="media/image44.jpeg"/><Relationship Id="rId42" Type="http://schemas.openxmlformats.org/officeDocument/2006/relationships/image" Target="media/image43.jpeg"/><Relationship Id="rId41" Type="http://schemas.openxmlformats.org/officeDocument/2006/relationships/image" Target="media/image42.jpeg"/><Relationship Id="rId40" Type="http://schemas.openxmlformats.org/officeDocument/2006/relationships/image" Target="media/image41.jpeg"/><Relationship Id="rId4" Type="http://schemas.openxmlformats.org/officeDocument/2006/relationships/image" Target="media/image5.jpeg"/><Relationship Id="rId39" Type="http://schemas.openxmlformats.org/officeDocument/2006/relationships/image" Target="media/image40.jpeg"/><Relationship Id="rId38" Type="http://schemas.openxmlformats.org/officeDocument/2006/relationships/image" Target="media/image39.jpeg"/><Relationship Id="rId37" Type="http://schemas.openxmlformats.org/officeDocument/2006/relationships/image" Target="media/image38.jpeg"/><Relationship Id="rId36" Type="http://schemas.openxmlformats.org/officeDocument/2006/relationships/image" Target="media/image37.jpeg"/><Relationship Id="rId35" Type="http://schemas.openxmlformats.org/officeDocument/2006/relationships/image" Target="media/image36.jpeg"/><Relationship Id="rId34" Type="http://schemas.openxmlformats.org/officeDocument/2006/relationships/image" Target="media/image35.jpeg"/><Relationship Id="rId33" Type="http://schemas.openxmlformats.org/officeDocument/2006/relationships/image" Target="media/image34.jpeg"/><Relationship Id="rId32" Type="http://schemas.openxmlformats.org/officeDocument/2006/relationships/image" Target="media/image33.jpeg"/><Relationship Id="rId31" Type="http://schemas.openxmlformats.org/officeDocument/2006/relationships/image" Target="media/image32.jpeg"/><Relationship Id="rId30" Type="http://schemas.openxmlformats.org/officeDocument/2006/relationships/image" Target="media/image31.jpeg"/><Relationship Id="rId3" Type="http://schemas.openxmlformats.org/officeDocument/2006/relationships/image" Target="media/image4.jpeg"/><Relationship Id="rId29" Type="http://schemas.openxmlformats.org/officeDocument/2006/relationships/image" Target="media/image30.jpeg"/><Relationship Id="rId28" Type="http://schemas.openxmlformats.org/officeDocument/2006/relationships/image" Target="media/image29.jpeg"/><Relationship Id="rId27" Type="http://schemas.openxmlformats.org/officeDocument/2006/relationships/image" Target="media/image28.jpeg"/><Relationship Id="rId26" Type="http://schemas.openxmlformats.org/officeDocument/2006/relationships/image" Target="media/image27.jpeg"/><Relationship Id="rId25" Type="http://schemas.openxmlformats.org/officeDocument/2006/relationships/image" Target="media/image26.jpeg"/><Relationship Id="rId24" Type="http://schemas.openxmlformats.org/officeDocument/2006/relationships/image" Target="media/image25.jpeg"/><Relationship Id="rId23" Type="http://schemas.openxmlformats.org/officeDocument/2006/relationships/image" Target="media/image24.jpeg"/><Relationship Id="rId22" Type="http://schemas.openxmlformats.org/officeDocument/2006/relationships/image" Target="media/image23.jpeg"/><Relationship Id="rId21" Type="http://schemas.openxmlformats.org/officeDocument/2006/relationships/image" Target="media/image22.jpeg"/><Relationship Id="rId20" Type="http://schemas.openxmlformats.org/officeDocument/2006/relationships/image" Target="media/image21.jpeg"/><Relationship Id="rId2" Type="http://schemas.openxmlformats.org/officeDocument/2006/relationships/image" Target="media/image3.jpeg"/><Relationship Id="rId19" Type="http://schemas.openxmlformats.org/officeDocument/2006/relationships/image" Target="media/image20.jpeg"/><Relationship Id="rId18" Type="http://schemas.openxmlformats.org/officeDocument/2006/relationships/image" Target="media/image19.jpeg"/><Relationship Id="rId17" Type="http://schemas.openxmlformats.org/officeDocument/2006/relationships/image" Target="media/image18.jpeg"/><Relationship Id="rId16" Type="http://schemas.openxmlformats.org/officeDocument/2006/relationships/image" Target="media/image17.jpeg"/><Relationship Id="rId15" Type="http://schemas.openxmlformats.org/officeDocument/2006/relationships/image" Target="media/image16.jpeg"/><Relationship Id="rId14" Type="http://schemas.openxmlformats.org/officeDocument/2006/relationships/image" Target="media/image15.jpeg"/><Relationship Id="rId13" Type="http://schemas.openxmlformats.org/officeDocument/2006/relationships/image" Target="media/image14.jpeg"/><Relationship Id="rId12" Type="http://schemas.openxmlformats.org/officeDocument/2006/relationships/image" Target="media/image13.jpeg"/><Relationship Id="rId11" Type="http://schemas.openxmlformats.org/officeDocument/2006/relationships/image" Target="media/image12.jpeg"/><Relationship Id="rId10" Type="http://schemas.openxmlformats.org/officeDocument/2006/relationships/image" Target="media/image11.jpeg"/><Relationship Id="rId1" Type="http://schemas.openxmlformats.org/officeDocument/2006/relationships/image" Target="media/image2.jpe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styles" Target="styles.xml"/><Relationship Id="rId8" Type="http://www.wps.cn/officeDocument/2020/cellImage" Target="cellimages.xml"/><Relationship Id="rId7" Type="http://schemas.openxmlformats.org/officeDocument/2006/relationships/sharedStrings" Target="sharedStrings.xml"/><Relationship Id="rId6" Type="http://schemas.openxmlformats.org/officeDocument/2006/relationships/theme" Target="theme/theme1.xml"/><Relationship Id="rId5" Type="http://schemas.openxmlformats.org/officeDocument/2006/relationships/customXml" Target="../customXml/item2.xml"/><Relationship Id="rId4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7</xdr:col>
      <xdr:colOff>12065</xdr:colOff>
      <xdr:row>6</xdr:row>
      <xdr:rowOff>143510</xdr:rowOff>
    </xdr:from>
    <xdr:to>
      <xdr:col>7</xdr:col>
      <xdr:colOff>709930</xdr:colOff>
      <xdr:row>6</xdr:row>
      <xdr:rowOff>584835</xdr:rowOff>
    </xdr:to>
    <xdr:pic>
      <xdr:nvPicPr>
        <xdr:cNvPr id="3" name="图片 2" descr="a2e872f510987657e37261345788232f_72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498590" y="4145915"/>
          <a:ext cx="697865" cy="4413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122"/>
  <sheetViews>
    <sheetView tabSelected="1" zoomScale="65" zoomScaleNormal="65" workbookViewId="0">
      <selection activeCell="J5" sqref="J5"/>
    </sheetView>
  </sheetViews>
  <sheetFormatPr defaultColWidth="10" defaultRowHeight="14.4"/>
  <cols>
    <col min="1" max="1" width="10" style="2"/>
    <col min="2" max="2" width="12.6666666666667" style="2" customWidth="1"/>
    <col min="3" max="3" width="13.1018518518519" style="2" customWidth="1"/>
    <col min="4" max="4" width="28.8148148148148" style="2" customWidth="1"/>
    <col min="5" max="7" width="10" style="2"/>
    <col min="8" max="8" width="10.3611111111111" style="2" customWidth="1"/>
    <col min="9" max="12" width="10.0277777777778" style="2" customWidth="1"/>
    <col min="13" max="16384" width="10" style="2"/>
  </cols>
  <sheetData>
    <row r="1" spans="1:7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</row>
    <row r="2" s="1" customFormat="1" ht="42.65" spans="1:8">
      <c r="A2" s="1">
        <v>24</v>
      </c>
      <c r="B2" s="1" t="s">
        <v>7</v>
      </c>
      <c r="C2" s="1" t="s">
        <v>8</v>
      </c>
      <c r="D2" s="3" t="s">
        <v>9</v>
      </c>
      <c r="E2" s="1"/>
      <c r="F2" s="1" t="s">
        <v>10</v>
      </c>
      <c r="G2" s="1" t="s">
        <v>11</v>
      </c>
      <c r="H2" s="4" t="str">
        <f>_xlfn.DISPIMG("ID_9CBBE4B56D384D8FA558032125ADBC8E",1)</f>
        <v>=DISPIMG("ID_9CBBE4B56D384D8FA558032125ADBC8E",1)</v>
      </c>
    </row>
    <row r="3" s="2" customFormat="1" ht="42.65" spans="1:8">
      <c r="A3" s="2">
        <v>14</v>
      </c>
      <c r="B3" s="2"/>
      <c r="C3" s="2" t="s">
        <v>12</v>
      </c>
      <c r="D3" s="5" t="s">
        <v>13</v>
      </c>
      <c r="H3" s="6" t="str">
        <f>_xlfn.DISPIMG("ID_BE2E3E47D3D14DA2A4676033B0AE16BC",1)</f>
        <v>=DISPIMG("ID_BE2E3E47D3D14DA2A4676033B0AE16BC",1)</v>
      </c>
    </row>
    <row r="4" s="1" customFormat="1" ht="43.2" spans="1:8">
      <c r="A4" s="1">
        <v>25</v>
      </c>
      <c r="B4" s="1" t="s">
        <v>14</v>
      </c>
      <c r="C4" s="1" t="s">
        <v>8</v>
      </c>
      <c r="D4" s="3" t="s">
        <v>15</v>
      </c>
      <c r="E4" s="1"/>
      <c r="F4" s="1" t="s">
        <v>16</v>
      </c>
      <c r="G4" s="1" t="s">
        <v>17</v>
      </c>
      <c r="H4" s="4" t="str">
        <f>_xlfn.DISPIMG("ID_67B381AAF7D0485F9ED5F6E9776E8687",1)</f>
        <v>=DISPIMG("ID_67B381AAF7D0485F9ED5F6E9776E8687",1)</v>
      </c>
    </row>
    <row r="5" s="1" customFormat="1" ht="129.6" spans="1:8">
      <c r="A5" s="1">
        <v>26</v>
      </c>
      <c r="B5" s="1" t="s">
        <v>18</v>
      </c>
      <c r="C5" s="1" t="s">
        <v>19</v>
      </c>
      <c r="D5" s="3" t="s">
        <v>20</v>
      </c>
      <c r="E5" s="1"/>
      <c r="F5" s="1" t="s">
        <v>21</v>
      </c>
      <c r="G5" s="1" t="s">
        <v>22</v>
      </c>
      <c r="H5" s="4" t="str">
        <f>_xlfn.DISPIMG("ID_44220CC7FC8448DC925C4E1BDC9CBA3F",1)</f>
        <v>=DISPIMG("ID_44220CC7FC8448DC925C4E1BDC9CBA3F",1)</v>
      </c>
    </row>
    <row r="6" s="1" customFormat="1" ht="42.65" spans="1:8">
      <c r="A6" s="1">
        <v>27</v>
      </c>
      <c r="B6" s="1" t="s">
        <v>23</v>
      </c>
      <c r="C6" s="1" t="s">
        <v>12</v>
      </c>
      <c r="D6" s="7" t="s">
        <v>24</v>
      </c>
      <c r="E6" s="1"/>
      <c r="F6" s="4" t="s">
        <v>25</v>
      </c>
      <c r="G6" s="4" t="s">
        <v>26</v>
      </c>
      <c r="H6" s="4" t="str">
        <f>_xlfn.DISPIMG("ID_69AA427155FA49508432C7F42CA3E811",1)</f>
        <v>=DISPIMG("ID_69AA427155FA49508432C7F42CA3E811",1)</v>
      </c>
    </row>
    <row r="7" s="1" customFormat="1" ht="57.6" spans="1:8">
      <c r="A7" s="1">
        <v>28</v>
      </c>
      <c r="B7" s="4" t="s">
        <v>27</v>
      </c>
      <c r="C7" s="4" t="s">
        <v>28</v>
      </c>
      <c r="D7" s="7" t="s">
        <v>29</v>
      </c>
      <c r="E7" s="1"/>
      <c r="F7" s="4" t="s">
        <v>10</v>
      </c>
      <c r="G7" s="4" t="s">
        <v>30</v>
      </c>
      <c r="H7" s="4"/>
    </row>
    <row r="8" s="1" customFormat="1" ht="86.4" spans="1:8">
      <c r="A8" s="1">
        <v>29</v>
      </c>
      <c r="B8" s="4" t="s">
        <v>31</v>
      </c>
      <c r="C8" s="4" t="s">
        <v>32</v>
      </c>
      <c r="D8" s="7" t="s">
        <v>33</v>
      </c>
      <c r="E8" s="1"/>
      <c r="F8" s="4" t="s">
        <v>21</v>
      </c>
      <c r="G8" s="4" t="s">
        <v>34</v>
      </c>
      <c r="H8" s="4" t="str">
        <f>_xlfn.DISPIMG("ID_79C8250639924F9EB179C6622E9E2A60",1)</f>
        <v>=DISPIMG("ID_79C8250639924F9EB179C6622E9E2A60",1)</v>
      </c>
    </row>
    <row r="9" s="1" customFormat="1" ht="43.2" spans="1:8">
      <c r="A9" s="1">
        <v>2</v>
      </c>
      <c r="B9" s="4" t="s">
        <v>35</v>
      </c>
      <c r="C9" s="4" t="s">
        <v>28</v>
      </c>
      <c r="D9" s="7" t="s">
        <v>36</v>
      </c>
      <c r="H9" s="4" t="str">
        <f>_xlfn.DISPIMG("ID_DEF7EEF5E33F43068BDBCEE0D8B66F5A",1)</f>
        <v>=DISPIMG("ID_DEF7EEF5E33F43068BDBCEE0D8B66F5A",1)</v>
      </c>
    </row>
    <row r="10" s="1" customFormat="1" ht="42.65" spans="1:8">
      <c r="A10" s="1">
        <v>29</v>
      </c>
      <c r="B10" s="4" t="s">
        <v>37</v>
      </c>
      <c r="C10" s="4" t="s">
        <v>28</v>
      </c>
      <c r="D10" s="7" t="s">
        <v>38</v>
      </c>
      <c r="H10" s="4" t="str">
        <f>_xlfn.DISPIMG("ID_CB499F87EEC24F6197EA010CC3ABCAD7",1)</f>
        <v>=DISPIMG("ID_CB499F87EEC24F6197EA010CC3ABCAD7",1)</v>
      </c>
    </row>
    <row r="11" s="2" customFormat="1" spans="3:5">
      <c r="C11" s="6" t="s">
        <v>8</v>
      </c>
      <c r="D11" s="2"/>
      <c r="E11" s="6" t="s">
        <v>39</v>
      </c>
    </row>
    <row r="12" s="1" customFormat="1" spans="1:7">
      <c r="A12" s="1">
        <v>29</v>
      </c>
      <c r="B12" s="4" t="s">
        <v>40</v>
      </c>
      <c r="C12" s="4" t="s">
        <v>8</v>
      </c>
      <c r="D12" s="1"/>
      <c r="E12" s="1"/>
      <c r="F12" s="1"/>
      <c r="G12" s="4" t="s">
        <v>41</v>
      </c>
    </row>
    <row r="13" s="2" customFormat="1" ht="28.8" spans="3:5">
      <c r="C13" s="6" t="s">
        <v>32</v>
      </c>
      <c r="D13" s="8" t="s">
        <v>42</v>
      </c>
      <c r="E13" s="6" t="s">
        <v>39</v>
      </c>
    </row>
    <row r="14" s="1" customFormat="1" ht="86.4" spans="1:8">
      <c r="A14" s="1">
        <v>30</v>
      </c>
      <c r="B14" s="4" t="s">
        <v>43</v>
      </c>
      <c r="C14" s="4" t="s">
        <v>32</v>
      </c>
      <c r="D14" s="7" t="s">
        <v>44</v>
      </c>
      <c r="E14" s="1"/>
      <c r="F14" s="4" t="s">
        <v>21</v>
      </c>
      <c r="G14" s="4" t="s">
        <v>45</v>
      </c>
      <c r="H14" s="4" t="str">
        <f>_xlfn.DISPIMG("ID_91A9F4D5C6F94518980FD1C3009D6D1F",1)</f>
        <v>=DISPIMG("ID_91A9F4D5C6F94518980FD1C3009D6D1F",1)</v>
      </c>
    </row>
    <row r="15" s="1" customFormat="1" ht="43.2" spans="1:8">
      <c r="A15" s="1">
        <v>31</v>
      </c>
      <c r="B15" s="4" t="s">
        <v>46</v>
      </c>
      <c r="C15" s="4" t="s">
        <v>8</v>
      </c>
      <c r="D15" s="7" t="s">
        <v>47</v>
      </c>
      <c r="E15" s="1"/>
      <c r="F15" s="4" t="s">
        <v>10</v>
      </c>
      <c r="G15" s="4" t="s">
        <v>30</v>
      </c>
      <c r="H15" s="4" t="str">
        <f>_xlfn.DISPIMG("ID_9AF48B9DE69A4BEA8F6043D270C8674B",1)</f>
        <v>=DISPIMG("ID_9AF48B9DE69A4BEA8F6043D270C8674B",1)</v>
      </c>
    </row>
    <row r="16" s="1" customFormat="1" ht="86.4" spans="1:9">
      <c r="A16" s="1">
        <v>26</v>
      </c>
      <c r="C16" s="4" t="s">
        <v>28</v>
      </c>
      <c r="D16" s="7" t="s">
        <v>48</v>
      </c>
      <c r="H16" s="7" t="str">
        <f>_xlfn.DISPIMG("ID_BDA2475C7A4B43C38DA11BC5D3C8F89F",1)</f>
        <v>=DISPIMG("ID_BDA2475C7A4B43C38DA11BC5D3C8F89F",1)</v>
      </c>
      <c r="I16" s="3"/>
    </row>
    <row r="17" s="1" customFormat="1" ht="86.4" spans="1:9">
      <c r="A17" s="1">
        <v>29</v>
      </c>
      <c r="B17" s="4" t="s">
        <v>49</v>
      </c>
      <c r="C17" s="4" t="s">
        <v>28</v>
      </c>
      <c r="D17" s="7" t="s">
        <v>50</v>
      </c>
      <c r="H17" s="7" t="str">
        <f>_xlfn.DISPIMG("ID_D606377336BE4BD7870D10E7A9579DD5",1)</f>
        <v>=DISPIMG("ID_D606377336BE4BD7870D10E7A9579DD5",1)</v>
      </c>
      <c r="I17" s="3"/>
    </row>
    <row r="18" s="1" customFormat="1" ht="86.4" spans="1:9">
      <c r="A18" s="1">
        <v>31</v>
      </c>
      <c r="B18" s="4" t="s">
        <v>51</v>
      </c>
      <c r="C18" s="4" t="s">
        <v>32</v>
      </c>
      <c r="D18" s="7" t="s">
        <v>52</v>
      </c>
      <c r="H18" s="7" t="str">
        <f>_xlfn.DISPIMG("ID_D0F9193784BE4585A1E4FCEFCF7CA13E",1)</f>
        <v>=DISPIMG("ID_D0F9193784BE4585A1E4FCEFCF7CA13E",1)</v>
      </c>
      <c r="I18" s="3"/>
    </row>
    <row r="19" s="1" customFormat="1" ht="42.65" spans="1:9">
      <c r="A19" s="1">
        <v>4</v>
      </c>
      <c r="C19" s="4" t="s">
        <v>8</v>
      </c>
      <c r="D19" s="7" t="s">
        <v>53</v>
      </c>
      <c r="H19" s="7" t="str">
        <f>_xlfn.DISPIMG("ID_664CE55A1EBB433B9015E5A571D042B7",1)</f>
        <v>=DISPIMG("ID_664CE55A1EBB433B9015E5A571D042B7",1)</v>
      </c>
      <c r="I19" s="3"/>
    </row>
    <row r="20" s="1" customFormat="1" ht="86.4" spans="1:9">
      <c r="A20" s="1">
        <v>32</v>
      </c>
      <c r="B20" s="4" t="s">
        <v>54</v>
      </c>
      <c r="C20" s="4" t="s">
        <v>12</v>
      </c>
      <c r="D20" s="7" t="s">
        <v>55</v>
      </c>
      <c r="F20" s="4" t="s">
        <v>25</v>
      </c>
      <c r="H20" s="7" t="str">
        <f>_xlfn.DISPIMG("ID_E90E392393BB41AE98BFC21D3C45B668",1)</f>
        <v>=DISPIMG("ID_E90E392393BB41AE98BFC21D3C45B668",1)</v>
      </c>
      <c r="I20" s="3"/>
    </row>
    <row r="21" ht="43.2" spans="1:9">
      <c r="A21" s="2">
        <v>1</v>
      </c>
      <c r="B21" s="2" t="s">
        <v>56</v>
      </c>
      <c r="C21" s="2" t="s">
        <v>8</v>
      </c>
      <c r="D21" s="5" t="s">
        <v>57</v>
      </c>
      <c r="F21" s="2" t="s">
        <v>21</v>
      </c>
      <c r="G21" s="2" t="s">
        <v>58</v>
      </c>
      <c r="H21" s="4" t="str">
        <f>_xlfn.DISPIMG("ID_3FB548878B97483891E320628C006907",1)</f>
        <v>=DISPIMG("ID_3FB548878B97483891E320628C006907",1)</v>
      </c>
      <c r="I21" s="5"/>
    </row>
    <row r="22" s="1" customFormat="1" ht="43.2" spans="1:8">
      <c r="A22" s="1">
        <v>1.1</v>
      </c>
      <c r="C22" s="1" t="s">
        <v>59</v>
      </c>
      <c r="D22" s="3" t="s">
        <v>60</v>
      </c>
      <c r="F22" s="1" t="s">
        <v>25</v>
      </c>
      <c r="G22" s="1" t="s">
        <v>61</v>
      </c>
      <c r="H22" s="4" t="str">
        <f>_xlfn.DISPIMG("ID_DE6DD645C78E4637B271D0E1B84C8D62",1)</f>
        <v>=DISPIMG("ID_DE6DD645C78E4637B271D0E1B84C8D62",1)</v>
      </c>
    </row>
    <row r="23" s="1" customFormat="1" ht="42.65" spans="1:8">
      <c r="A23" s="1">
        <v>2</v>
      </c>
      <c r="B23" s="1" t="s">
        <v>62</v>
      </c>
      <c r="C23" s="1" t="s">
        <v>59</v>
      </c>
      <c r="F23" s="1" t="s">
        <v>21</v>
      </c>
      <c r="G23" s="1" t="s">
        <v>63</v>
      </c>
      <c r="H23" s="4" t="str">
        <f>_xlfn.DISPIMG("ID_0801A6A882C14599AF7B28BCB9A04B1F",1)</f>
        <v>=DISPIMG("ID_0801A6A882C14599AF7B28BCB9A04B1F",1)</v>
      </c>
    </row>
    <row r="24" s="1" customFormat="1" ht="42.65" spans="1:8">
      <c r="A24" s="1">
        <v>3</v>
      </c>
      <c r="B24" s="1" t="s">
        <v>64</v>
      </c>
      <c r="C24" s="1" t="s">
        <v>65</v>
      </c>
      <c r="F24" s="1" t="s">
        <v>10</v>
      </c>
      <c r="H24" s="4" t="str">
        <f>_xlfn.DISPIMG("ID_748E0C7C41534EB582883E66168A9768",1)</f>
        <v>=DISPIMG("ID_748E0C7C41534EB582883E66168A9768",1)</v>
      </c>
    </row>
    <row r="25" s="1" customFormat="1" ht="42.65" spans="1:8">
      <c r="A25" s="1">
        <v>4</v>
      </c>
      <c r="C25" s="1" t="s">
        <v>32</v>
      </c>
      <c r="D25" s="1" t="s">
        <v>66</v>
      </c>
      <c r="F25" s="1" t="s">
        <v>67</v>
      </c>
      <c r="H25" s="4" t="str">
        <f>_xlfn.DISPIMG("ID_85E5AE00B9564EEC8A4367B0BA24DBF0",1)</f>
        <v>=DISPIMG("ID_85E5AE00B9564EEC8A4367B0BA24DBF0",1)</v>
      </c>
    </row>
    <row r="26" s="1" customFormat="1" ht="42.65" spans="1:8">
      <c r="A26" s="1">
        <v>5</v>
      </c>
      <c r="B26" s="1" t="s">
        <v>68</v>
      </c>
      <c r="C26" s="1" t="s">
        <v>69</v>
      </c>
      <c r="F26" s="1" t="s">
        <v>25</v>
      </c>
      <c r="H26" s="4" t="str">
        <f>_xlfn.DISPIMG("ID_16F77337B7864F5187776CB233B41F84",1)</f>
        <v>=DISPIMG("ID_16F77337B7864F5187776CB233B41F84",1)</v>
      </c>
    </row>
    <row r="27" s="1" customFormat="1" ht="42.65" spans="1:8">
      <c r="A27" s="1">
        <v>6</v>
      </c>
      <c r="B27" s="1" t="s">
        <v>70</v>
      </c>
      <c r="C27" s="1" t="s">
        <v>12</v>
      </c>
      <c r="D27" s="1" t="s">
        <v>71</v>
      </c>
      <c r="F27" s="1" t="s">
        <v>21</v>
      </c>
      <c r="H27" s="4" t="str">
        <f>_xlfn.DISPIMG("ID_94ABC3997F314570933D64EFE14D6BB7",1)</f>
        <v>=DISPIMG("ID_94ABC3997F314570933D64EFE14D6BB7",1)</v>
      </c>
    </row>
    <row r="28" s="1" customFormat="1" ht="42.65" spans="1:8">
      <c r="A28" s="1">
        <v>3</v>
      </c>
      <c r="B28" s="1" t="s">
        <v>72</v>
      </c>
      <c r="C28" s="1" t="s">
        <v>28</v>
      </c>
      <c r="F28" s="1" t="s">
        <v>10</v>
      </c>
      <c r="H28" s="4" t="str">
        <f>_xlfn.DISPIMG("ID_1EA982D219F24ED7939D875B08312DC8",1)</f>
        <v>=DISPIMG("ID_1EA982D219F24ED7939D875B08312DC8",1)</v>
      </c>
    </row>
    <row r="29" s="1" customFormat="1" ht="42.65" spans="1:8">
      <c r="A29" s="1">
        <v>7</v>
      </c>
      <c r="C29" s="1" t="s">
        <v>8</v>
      </c>
      <c r="D29" s="1" t="s">
        <v>73</v>
      </c>
      <c r="F29" s="1" t="s">
        <v>21</v>
      </c>
      <c r="G29" s="1" t="s">
        <v>74</v>
      </c>
      <c r="H29" s="4" t="str">
        <f>_xlfn.DISPIMG("ID_D39786D30BA141028EE932E46E211D9A",1)</f>
        <v>=DISPIMG("ID_D39786D30BA141028EE932E46E211D9A",1)</v>
      </c>
    </row>
    <row r="30" s="1" customFormat="1" ht="42.65" spans="1:8">
      <c r="A30" s="1">
        <v>8</v>
      </c>
      <c r="C30" s="1" t="s">
        <v>65</v>
      </c>
      <c r="D30" s="9" t="s">
        <v>75</v>
      </c>
      <c r="F30" s="1" t="s">
        <v>21</v>
      </c>
      <c r="G30" s="1" t="s">
        <v>76</v>
      </c>
      <c r="H30" s="1" t="str">
        <f>_xlfn.DISPIMG("ID_691471052F40478F8D866D73648DE369",1)</f>
        <v>=DISPIMG("ID_691471052F40478F8D866D73648DE369",1)</v>
      </c>
    </row>
    <row r="31" s="1" customFormat="1" ht="42.65" spans="1:8">
      <c r="A31" s="1">
        <v>9</v>
      </c>
      <c r="C31" s="1" t="s">
        <v>65</v>
      </c>
      <c r="D31" s="9"/>
      <c r="F31" s="1" t="s">
        <v>21</v>
      </c>
      <c r="G31" s="1" t="s">
        <v>77</v>
      </c>
      <c r="H31" s="1" t="str">
        <f>_xlfn.DISPIMG("ID_D66788E0E8E04872B07887368D7DE03A",1)</f>
        <v>=DISPIMG("ID_D66788E0E8E04872B07887368D7DE03A",1)</v>
      </c>
    </row>
    <row r="32" s="1" customFormat="1" ht="42.65" spans="1:8">
      <c r="A32" s="1">
        <v>10</v>
      </c>
      <c r="C32" s="1" t="s">
        <v>65</v>
      </c>
      <c r="D32" s="9"/>
      <c r="F32" s="1" t="s">
        <v>10</v>
      </c>
      <c r="G32" s="1" t="s">
        <v>78</v>
      </c>
      <c r="H32" s="1" t="str">
        <f>_xlfn.DISPIMG("ID_591EA16613C84E508B8E0CEB43BEA0A8",1)</f>
        <v>=DISPIMG("ID_591EA16613C84E508B8E0CEB43BEA0A8",1)</v>
      </c>
    </row>
    <row r="33" s="1" customFormat="1" ht="42.65" spans="1:8">
      <c r="A33" s="1">
        <v>11</v>
      </c>
      <c r="C33" s="1" t="s">
        <v>65</v>
      </c>
      <c r="D33" s="1" t="s">
        <v>79</v>
      </c>
      <c r="F33" s="1" t="s">
        <v>25</v>
      </c>
      <c r="G33" s="1" t="s">
        <v>80</v>
      </c>
      <c r="H33" s="1" t="str">
        <f>_xlfn.DISPIMG("ID_09FB6178BB4B4F7A80F9A15E2839F11D",1)</f>
        <v>=DISPIMG("ID_09FB6178BB4B4F7A80F9A15E2839F11D",1)</v>
      </c>
    </row>
    <row r="34" s="1" customFormat="1" ht="57.6" spans="1:8">
      <c r="A34" s="1">
        <v>1</v>
      </c>
      <c r="C34" s="1" t="s">
        <v>8</v>
      </c>
      <c r="D34" s="3" t="s">
        <v>81</v>
      </c>
      <c r="H34" s="1" t="str">
        <f>_xlfn.DISPIMG("ID_7CBE495411D74220A16A60CC86ED796A",1)</f>
        <v>=DISPIMG("ID_7CBE495411D74220A16A60CC86ED796A",1)</v>
      </c>
    </row>
    <row r="35" ht="44.9" spans="1:8">
      <c r="A35" s="2">
        <v>7</v>
      </c>
      <c r="C35" s="2" t="s">
        <v>28</v>
      </c>
      <c r="D35" s="8" t="s">
        <v>82</v>
      </c>
      <c r="F35" s="2" t="s">
        <v>21</v>
      </c>
      <c r="H35" s="2" t="str">
        <f>_xlfn.DISPIMG("ID_CFF77852B2C1458A98D0FDC10D6E21D1",1)</f>
        <v>=DISPIMG("ID_CFF77852B2C1458A98D0FDC10D6E21D1",1)</v>
      </c>
    </row>
    <row r="36" s="1" customFormat="1" ht="44.9" spans="1:8">
      <c r="A36" s="1">
        <v>13</v>
      </c>
      <c r="B36" s="1" t="s">
        <v>83</v>
      </c>
      <c r="C36" s="1" t="s">
        <v>28</v>
      </c>
      <c r="D36" s="7" t="s">
        <v>84</v>
      </c>
      <c r="F36" s="1" t="s">
        <v>25</v>
      </c>
      <c r="H36" s="1" t="str">
        <f>_xlfn.DISPIMG("ID_987E94E22C6244B1934DE1F90C0B5613",1)</f>
        <v>=DISPIMG("ID_987E94E22C6244B1934DE1F90C0B5613",1)</v>
      </c>
    </row>
    <row r="37" ht="43.2" spans="1:8">
      <c r="A37" s="2">
        <v>14</v>
      </c>
      <c r="B37" s="2" t="s">
        <v>85</v>
      </c>
      <c r="C37" s="2" t="s">
        <v>8</v>
      </c>
      <c r="D37" s="8" t="s">
        <v>86</v>
      </c>
      <c r="H37" s="2" t="str">
        <f>_xlfn.DISPIMG("ID_62CEA7580FF9476A9A086DA66895F4F8",1)</f>
        <v>=DISPIMG("ID_62CEA7580FF9476A9A086DA66895F4F8",1)</v>
      </c>
    </row>
    <row r="38" spans="2:4">
      <c r="B38" s="2" t="s">
        <v>87</v>
      </c>
      <c r="C38" s="2" t="s">
        <v>12</v>
      </c>
      <c r="D38" s="2" t="s">
        <v>88</v>
      </c>
    </row>
    <row r="39" s="1" customFormat="1" ht="57.6" spans="1:9">
      <c r="A39" s="1">
        <v>15</v>
      </c>
      <c r="C39" s="1" t="s">
        <v>89</v>
      </c>
      <c r="D39" s="3" t="s">
        <v>90</v>
      </c>
      <c r="F39" s="1" t="s">
        <v>21</v>
      </c>
      <c r="G39" s="1" t="s">
        <v>91</v>
      </c>
      <c r="H39" s="1" t="str">
        <f>_xlfn.DISPIMG("ID_0C18EB4BB03B4FF69D1EC43776E6F463",1)</f>
        <v>=DISPIMG("ID_0C18EB4BB03B4FF69D1EC43776E6F463",1)</v>
      </c>
      <c r="I39" s="1" t="str">
        <f>_xlfn.DISPIMG("ID_49976B2FA83A49BDB9FBC15E9705D714",1)</f>
        <v>=DISPIMG("ID_49976B2FA83A49BDB9FBC15E9705D714",1)</v>
      </c>
    </row>
    <row r="40" s="1" customFormat="1" ht="42.65" spans="1:8">
      <c r="A40" s="1">
        <v>12</v>
      </c>
      <c r="C40" s="1" t="s">
        <v>12</v>
      </c>
      <c r="D40" s="1" t="s">
        <v>92</v>
      </c>
      <c r="H40" s="1" t="str">
        <f>_xlfn.DISPIMG("ID_639D1AF0509C4E5C81B28AA388418F82",1)</f>
        <v>=DISPIMG("ID_639D1AF0509C4E5C81B28AA388418F82",1)</v>
      </c>
    </row>
    <row r="41" s="1" customFormat="1" ht="42.65" spans="1:8">
      <c r="A41" s="1">
        <v>16</v>
      </c>
      <c r="C41" s="1" t="s">
        <v>28</v>
      </c>
      <c r="D41" s="1" t="s">
        <v>93</v>
      </c>
      <c r="F41" s="1" t="s">
        <v>10</v>
      </c>
      <c r="G41" s="1" t="s">
        <v>94</v>
      </c>
      <c r="H41" s="1" t="str">
        <f>_xlfn.DISPIMG("ID_DDB02A41AA2E41728866EE883CE92DED",1)</f>
        <v>=DISPIMG("ID_DDB02A41AA2E41728866EE883CE92DED",1)</v>
      </c>
    </row>
    <row r="42" s="1" customFormat="1" ht="42.65" spans="1:8">
      <c r="A42" s="1">
        <v>17</v>
      </c>
      <c r="C42" s="1" t="s">
        <v>65</v>
      </c>
      <c r="D42" s="1" t="s">
        <v>95</v>
      </c>
      <c r="G42" s="1" t="s">
        <v>25</v>
      </c>
      <c r="H42" s="1" t="str">
        <f>_xlfn.DISPIMG("ID_1807C32E09EA4DA5B0BE3C59DC4036A1",1)</f>
        <v>=DISPIMG("ID_1807C32E09EA4DA5B0BE3C59DC4036A1",1)</v>
      </c>
    </row>
    <row r="43" s="1" customFormat="1" ht="42.65" spans="1:8">
      <c r="A43" s="1">
        <v>18</v>
      </c>
      <c r="C43" s="1" t="s">
        <v>8</v>
      </c>
      <c r="D43" s="1" t="s">
        <v>96</v>
      </c>
      <c r="G43" s="1" t="s">
        <v>25</v>
      </c>
      <c r="H43" s="1" t="str">
        <f>_xlfn.DISPIMG("ID_48E840B61CD44CAB88582B00A3EBF0C5",1)</f>
        <v>=DISPIMG("ID_48E840B61CD44CAB88582B00A3EBF0C5",1)</v>
      </c>
    </row>
    <row r="44" s="1" customFormat="1" ht="42.65" spans="1:8">
      <c r="A44" s="1">
        <v>16</v>
      </c>
      <c r="C44" s="1" t="s">
        <v>97</v>
      </c>
      <c r="D44" s="1" t="s">
        <v>98</v>
      </c>
      <c r="H44" s="1" t="str">
        <f>H41</f>
        <v>=DISPIMG("ID_DDB02A41AA2E41728866EE883CE92DED",1)</v>
      </c>
    </row>
    <row r="45" s="1" customFormat="1" ht="42.65" spans="1:8">
      <c r="A45" s="1">
        <v>17</v>
      </c>
      <c r="C45" s="1" t="s">
        <v>69</v>
      </c>
      <c r="D45" s="3" t="s">
        <v>99</v>
      </c>
      <c r="H45" s="1" t="str">
        <f>H42</f>
        <v>=DISPIMG("ID_1807C32E09EA4DA5B0BE3C59DC4036A1",1)</v>
      </c>
    </row>
    <row r="46" s="1" customFormat="1" ht="42.65" spans="1:8">
      <c r="A46" s="1">
        <v>19</v>
      </c>
      <c r="C46" s="1" t="s">
        <v>8</v>
      </c>
      <c r="D46" s="1" t="s">
        <v>100</v>
      </c>
      <c r="F46" s="1" t="s">
        <v>10</v>
      </c>
      <c r="G46" s="1" t="s">
        <v>101</v>
      </c>
      <c r="H46" s="1" t="str">
        <f>_xlfn.DISPIMG("ID_7209DA5BF5254822AEB937D4EC00C37D",1)</f>
        <v>=DISPIMG("ID_7209DA5BF5254822AEB937D4EC00C37D",1)</v>
      </c>
    </row>
    <row r="47" s="1" customFormat="1" ht="59.85" spans="1:8">
      <c r="A47" s="1">
        <v>8</v>
      </c>
      <c r="C47" s="1" t="s">
        <v>89</v>
      </c>
      <c r="D47" s="3" t="s">
        <v>102</v>
      </c>
      <c r="H47" s="1" t="str">
        <f>_xlfn.DISPIMG("ID_8DDB3BD8CB304C15BAE70278A789D20D",1)</f>
        <v>=DISPIMG("ID_8DDB3BD8CB304C15BAE70278A789D20D",1)</v>
      </c>
    </row>
    <row r="48" s="1" customFormat="1" ht="42.65" spans="1:8">
      <c r="A48" s="1">
        <v>9</v>
      </c>
      <c r="C48" s="1" t="s">
        <v>8</v>
      </c>
      <c r="D48" s="1" t="s">
        <v>103</v>
      </c>
      <c r="H48" s="1" t="str">
        <f>_xlfn.DISPIMG("ID_F3B4ED6E7EF64256A8757941FFAAC9CE",1)</f>
        <v>=DISPIMG("ID_F3B4ED6E7EF64256A8757941FFAAC9CE",1)</v>
      </c>
    </row>
    <row r="49" s="1" customFormat="1" ht="201.6" spans="1:8">
      <c r="A49" s="1">
        <v>1</v>
      </c>
      <c r="C49" s="1" t="s">
        <v>104</v>
      </c>
      <c r="D49" s="3" t="s">
        <v>105</v>
      </c>
      <c r="E49" s="1" t="s">
        <v>106</v>
      </c>
      <c r="H49" s="1" t="str">
        <f>_xlfn.DISPIMG("ID_EDB2D5F5AAA24BEBA2F652AAE02EF159",1)</f>
        <v>=DISPIMG("ID_EDB2D5F5AAA24BEBA2F652AAE02EF159",1)</v>
      </c>
    </row>
    <row r="50" s="1" customFormat="1" ht="72" spans="1:8">
      <c r="A50" s="1">
        <v>3</v>
      </c>
      <c r="C50" s="1" t="s">
        <v>32</v>
      </c>
      <c r="D50" s="3" t="s">
        <v>107</v>
      </c>
      <c r="H50" s="1" t="str">
        <f>_xlfn.DISPIMG("ID_5F54879D29DC4953AB46643909D447AD",1)</f>
        <v>=DISPIMG("ID_5F54879D29DC4953AB46643909D447AD",1)</v>
      </c>
    </row>
    <row r="51" ht="42.65" spans="1:8">
      <c r="A51" s="2">
        <v>11</v>
      </c>
      <c r="C51" s="2" t="s">
        <v>65</v>
      </c>
      <c r="D51" s="2" t="s">
        <v>108</v>
      </c>
      <c r="H51" s="2" t="str">
        <f>_xlfn.DISPIMG("ID_C6411B1DC7F04ED39962CF04AF5566BF",1)</f>
        <v>=DISPIMG("ID_C6411B1DC7F04ED39962CF04AF5566BF",1)</v>
      </c>
    </row>
    <row r="52" s="1" customFormat="1" ht="42.65" spans="1:8">
      <c r="A52" s="1">
        <v>3</v>
      </c>
      <c r="C52" s="1" t="s">
        <v>65</v>
      </c>
      <c r="D52" s="1" t="s">
        <v>109</v>
      </c>
      <c r="H52" s="1" t="str">
        <f>H50</f>
        <v>=DISPIMG("ID_5F54879D29DC4953AB46643909D447AD",1)</v>
      </c>
    </row>
    <row r="53" ht="42.65" spans="1:8">
      <c r="A53" s="2">
        <v>11</v>
      </c>
      <c r="C53" s="2" t="s">
        <v>69</v>
      </c>
      <c r="D53" s="2" t="s">
        <v>110</v>
      </c>
      <c r="H53" s="2" t="str">
        <f>H51</f>
        <v>=DISPIMG("ID_C6411B1DC7F04ED39962CF04AF5566BF",1)</v>
      </c>
    </row>
    <row r="54" s="1" customFormat="1" ht="129.6" spans="1:8">
      <c r="A54" s="1">
        <v>20</v>
      </c>
      <c r="C54" s="1" t="s">
        <v>111</v>
      </c>
      <c r="D54" s="7" t="s">
        <v>112</v>
      </c>
      <c r="F54" s="1" t="s">
        <v>25</v>
      </c>
      <c r="G54" s="1" t="s">
        <v>113</v>
      </c>
      <c r="H54" s="1" t="str">
        <f>_xlfn.DISPIMG("ID_A13E577C08F24AC8872C5E12CCDBA893",1)</f>
        <v>=DISPIMG("ID_A13E577C08F24AC8872C5E12CCDBA893",1)</v>
      </c>
    </row>
    <row r="55" ht="288" spans="1:10">
      <c r="A55" s="2">
        <v>21</v>
      </c>
      <c r="B55" s="2" t="s">
        <v>114</v>
      </c>
      <c r="C55" s="2" t="s">
        <v>115</v>
      </c>
      <c r="D55" s="8" t="s">
        <v>116</v>
      </c>
      <c r="F55" s="6" t="s">
        <v>25</v>
      </c>
      <c r="G55" s="2" t="s">
        <v>117</v>
      </c>
      <c r="H55" s="2" t="str">
        <f>_xlfn.DISPIMG("ID_230837FC0E6342D882FB2D79FBCE9D5E",1)</f>
        <v>=DISPIMG("ID_230837FC0E6342D882FB2D79FBCE9D5E",1)</v>
      </c>
      <c r="I55" s="2" t="str">
        <f>_xlfn.DISPIMG("ID_9B65447BA0884E4D8200CF28764CDE86",1)</f>
        <v>=DISPIMG("ID_9B65447BA0884E4D8200CF28764CDE86",1)</v>
      </c>
      <c r="J55" s="2" t="str">
        <f>_xlfn.DISPIMG("ID_9D141A2D0A07431A8E082C8E6B369E05",1)</f>
        <v>=DISPIMG("ID_9D141A2D0A07431A8E082C8E6B369E05",1)</v>
      </c>
    </row>
    <row r="56" ht="35.6" spans="1:9">
      <c r="A56" s="2">
        <v>22</v>
      </c>
      <c r="B56" s="2" t="s">
        <v>118</v>
      </c>
      <c r="C56" s="2" t="s">
        <v>28</v>
      </c>
      <c r="D56" s="2" t="s">
        <v>119</v>
      </c>
      <c r="F56" s="2" t="s">
        <v>21</v>
      </c>
      <c r="G56" s="2" t="s">
        <v>120</v>
      </c>
      <c r="H56" s="2" t="str">
        <f>_xlfn.DISPIMG("ID_6B3D1C7369FC49C68210D9B4C3EBFCF2",1)</f>
        <v>=DISPIMG("ID_6B3D1C7369FC49C68210D9B4C3EBFCF2",1)</v>
      </c>
      <c r="I56" s="2" t="str">
        <f>_xlfn.DISPIMG("ID_C5B0ED0BCDDE41F49DED33F96F97B9CF",1)</f>
        <v>=DISPIMG("ID_C5B0ED0BCDDE41F49DED33F96F97B9CF",1)</v>
      </c>
    </row>
    <row r="57" ht="42.65" spans="1:8">
      <c r="A57" s="2">
        <v>7</v>
      </c>
      <c r="B57" s="2" t="s">
        <v>121</v>
      </c>
      <c r="C57" s="2" t="s">
        <v>89</v>
      </c>
      <c r="D57" s="2" t="s">
        <v>122</v>
      </c>
      <c r="H57" s="2" t="str">
        <f>_xlfn.DISPIMG("ID_75B94274381549218E5135F5ECEBDB8F",1)</f>
        <v>=DISPIMG("ID_75B94274381549218E5135F5ECEBDB8F",1)</v>
      </c>
    </row>
    <row r="58" s="1" customFormat="1" ht="42.65" spans="1:8">
      <c r="A58" s="1">
        <v>1.1</v>
      </c>
      <c r="B58" s="1" t="s">
        <v>123</v>
      </c>
      <c r="C58" s="1" t="s">
        <v>8</v>
      </c>
      <c r="D58" s="1" t="s">
        <v>124</v>
      </c>
      <c r="H58" s="1" t="str">
        <f>_xlfn.DISPIMG("ID_ADDDEEC7004848A9B860D8F7793161E6",1)</f>
        <v>=DISPIMG("ID_ADDDEEC7004848A9B860D8F7793161E6",1)</v>
      </c>
    </row>
    <row r="59" spans="1:4">
      <c r="A59" s="2">
        <v>7</v>
      </c>
      <c r="B59" s="2" t="s">
        <v>125</v>
      </c>
      <c r="C59" s="2" t="s">
        <v>28</v>
      </c>
      <c r="D59" s="2" t="s">
        <v>126</v>
      </c>
    </row>
    <row r="60" s="1" customFormat="1" ht="42.65" spans="1:12">
      <c r="A60" s="1" t="s">
        <v>127</v>
      </c>
      <c r="C60" s="1" t="s">
        <v>89</v>
      </c>
      <c r="D60" s="1" t="s">
        <v>128</v>
      </c>
      <c r="F60" s="1" t="s">
        <v>129</v>
      </c>
      <c r="G60" s="1" t="s">
        <v>130</v>
      </c>
      <c r="H60" s="1" t="str">
        <f>_xlfn.DISPIMG("ID_AB95ED221F0E478F9ED0AE0D52D14C98",1)</f>
        <v>=DISPIMG("ID_AB95ED221F0E478F9ED0AE0D52D14C98",1)</v>
      </c>
      <c r="I60" s="1" t="str">
        <f>_xlfn.DISPIMG("ID_D2989F5AA4974EEFB4BDDA490FB7D354",1)</f>
        <v>=DISPIMG("ID_D2989F5AA4974EEFB4BDDA490FB7D354",1)</v>
      </c>
      <c r="J60" s="1" t="str">
        <f>_xlfn.DISPIMG("ID_2A1E850C61334C69AF22AA7482A9FCCB",1)</f>
        <v>=DISPIMG("ID_2A1E850C61334C69AF22AA7482A9FCCB",1)</v>
      </c>
      <c r="K60" s="1" t="str">
        <f>_xlfn.DISPIMG("ID_71D93FE9BF21409C89DE05A54D852FCD",1)</f>
        <v>=DISPIMG("ID_71D93FE9BF21409C89DE05A54D852FCD",1)</v>
      </c>
      <c r="L60" s="1" t="str">
        <f>_xlfn.DISPIMG("ID_27592109937C48AAA1D9EDCFDCC19CCE",1)</f>
        <v>=DISPIMG("ID_27592109937C48AAA1D9EDCFDCC19CCE",1)</v>
      </c>
    </row>
    <row r="61" ht="42.65" spans="1:8">
      <c r="A61" s="2">
        <v>23</v>
      </c>
      <c r="B61" s="2" t="s">
        <v>131</v>
      </c>
      <c r="C61" s="2" t="s">
        <v>28</v>
      </c>
      <c r="F61" s="2" t="s">
        <v>67</v>
      </c>
      <c r="G61" s="2" t="s">
        <v>132</v>
      </c>
      <c r="H61" s="2" t="str">
        <f>_xlfn.DISPIMG("ID_9970308095BA434F91851002C4FE2CE5",1)</f>
        <v>=DISPIMG("ID_9970308095BA434F91851002C4FE2CE5",1)</v>
      </c>
    </row>
    <row r="62" ht="42.65" spans="2:8">
      <c r="B62" s="2" t="s">
        <v>133</v>
      </c>
      <c r="C62" s="2" t="s">
        <v>65</v>
      </c>
      <c r="F62" s="2" t="s">
        <v>134</v>
      </c>
      <c r="G62" s="2" t="s">
        <v>135</v>
      </c>
      <c r="H62" s="2" t="str">
        <f>_xlfn.DISPIMG("ID_BFCEABA08162497B8FD8564B98B755E9",1)</f>
        <v>=DISPIMG("ID_BFCEABA08162497B8FD8564B98B755E9",1)</v>
      </c>
    </row>
    <row r="63" ht="42.65" spans="4:8">
      <c r="D63" s="6" t="s">
        <v>136</v>
      </c>
      <c r="H63" s="2" t="str">
        <f>_xlfn.DISPIMG("ID_D9941B114A0F4FAF853F477535E50150",1)</f>
        <v>=DISPIMG("ID_D9941B114A0F4FAF853F477535E50150",1)</v>
      </c>
    </row>
    <row r="65" spans="4:4">
      <c r="D65" s="2" t="s">
        <v>137</v>
      </c>
    </row>
    <row r="66" spans="4:4">
      <c r="D66" s="2" t="s">
        <v>138</v>
      </c>
    </row>
    <row r="67" spans="4:4">
      <c r="D67" s="2" t="s">
        <v>139</v>
      </c>
    </row>
    <row r="68" spans="4:4">
      <c r="D68" s="2" t="s">
        <v>140</v>
      </c>
    </row>
    <row r="69" spans="4:4">
      <c r="D69" s="2" t="s">
        <v>141</v>
      </c>
    </row>
    <row r="70" spans="4:4">
      <c r="D70" s="2" t="s">
        <v>142</v>
      </c>
    </row>
    <row r="71" spans="4:4">
      <c r="D71" s="2" t="s">
        <v>143</v>
      </c>
    </row>
    <row r="72" spans="4:4">
      <c r="D72" s="2" t="s">
        <v>144</v>
      </c>
    </row>
    <row r="73" spans="4:4">
      <c r="D73" s="2" t="s">
        <v>145</v>
      </c>
    </row>
    <row r="74" spans="4:4">
      <c r="D74" s="2" t="s">
        <v>146</v>
      </c>
    </row>
    <row r="75" spans="4:4">
      <c r="D75" s="2" t="s">
        <v>147</v>
      </c>
    </row>
    <row r="76" spans="4:4">
      <c r="D76" s="2" t="s">
        <v>148</v>
      </c>
    </row>
    <row r="77" spans="4:4">
      <c r="D77" s="2" t="s">
        <v>149</v>
      </c>
    </row>
    <row r="78" spans="4:4">
      <c r="D78" s="2" t="s">
        <v>150</v>
      </c>
    </row>
    <row r="79" spans="4:4">
      <c r="D79" s="2" t="s">
        <v>151</v>
      </c>
    </row>
    <row r="80" spans="4:4">
      <c r="D80" s="2" t="s">
        <v>152</v>
      </c>
    </row>
    <row r="81" spans="4:4">
      <c r="D81" s="2" t="s">
        <v>153</v>
      </c>
    </row>
    <row r="82" spans="4:4">
      <c r="D82" s="2" t="s">
        <v>154</v>
      </c>
    </row>
    <row r="83" spans="4:4">
      <c r="D83" s="2" t="s">
        <v>155</v>
      </c>
    </row>
    <row r="84" spans="4:4">
      <c r="D84" s="2" t="s">
        <v>156</v>
      </c>
    </row>
    <row r="85" spans="4:4">
      <c r="D85" s="2" t="s">
        <v>157</v>
      </c>
    </row>
    <row r="86" spans="4:4">
      <c r="D86" s="2" t="s">
        <v>158</v>
      </c>
    </row>
    <row r="87" spans="4:4">
      <c r="D87" s="2" t="s">
        <v>159</v>
      </c>
    </row>
    <row r="88" spans="4:4">
      <c r="D88" s="2" t="s">
        <v>160</v>
      </c>
    </row>
    <row r="89" spans="4:4">
      <c r="D89" s="2" t="s">
        <v>161</v>
      </c>
    </row>
    <row r="90" spans="4:4">
      <c r="D90" s="2" t="s">
        <v>162</v>
      </c>
    </row>
    <row r="91" spans="4:4">
      <c r="D91" s="2" t="s">
        <v>163</v>
      </c>
    </row>
    <row r="92" spans="4:4">
      <c r="D92" s="2" t="s">
        <v>164</v>
      </c>
    </row>
    <row r="93" spans="4:4">
      <c r="D93" s="2" t="s">
        <v>165</v>
      </c>
    </row>
    <row r="94" spans="4:4">
      <c r="D94" s="2" t="s">
        <v>166</v>
      </c>
    </row>
    <row r="95" spans="4:4">
      <c r="D95" s="2" t="s">
        <v>167</v>
      </c>
    </row>
    <row r="96" spans="4:4">
      <c r="D96" s="2" t="s">
        <v>168</v>
      </c>
    </row>
    <row r="97" spans="4:4">
      <c r="D97" s="2" t="s">
        <v>169</v>
      </c>
    </row>
    <row r="98" spans="4:4">
      <c r="D98" s="2" t="s">
        <v>170</v>
      </c>
    </row>
    <row r="99" spans="4:4">
      <c r="D99" s="2" t="s">
        <v>171</v>
      </c>
    </row>
    <row r="100" spans="4:4">
      <c r="D100" s="2" t="s">
        <v>172</v>
      </c>
    </row>
    <row r="101" spans="4:4">
      <c r="D101" s="2" t="s">
        <v>173</v>
      </c>
    </row>
    <row r="102" spans="4:4">
      <c r="D102" s="2" t="s">
        <v>174</v>
      </c>
    </row>
    <row r="103" spans="4:4">
      <c r="D103" s="2" t="s">
        <v>175</v>
      </c>
    </row>
    <row r="104" spans="4:4">
      <c r="D104" s="2" t="s">
        <v>176</v>
      </c>
    </row>
    <row r="105" spans="4:4">
      <c r="D105" s="2" t="s">
        <v>177</v>
      </c>
    </row>
    <row r="106" spans="4:4">
      <c r="D106" s="2" t="s">
        <v>178</v>
      </c>
    </row>
    <row r="107" spans="4:4">
      <c r="D107" s="2" t="s">
        <v>179</v>
      </c>
    </row>
    <row r="108" spans="4:4">
      <c r="D108" s="2" t="s">
        <v>180</v>
      </c>
    </row>
    <row r="109" spans="4:4">
      <c r="D109" s="2" t="s">
        <v>181</v>
      </c>
    </row>
    <row r="110" spans="4:4">
      <c r="D110" s="2" t="s">
        <v>182</v>
      </c>
    </row>
    <row r="111" spans="4:4">
      <c r="D111" s="2" t="s">
        <v>183</v>
      </c>
    </row>
    <row r="112" spans="4:4">
      <c r="D112" s="2" t="s">
        <v>184</v>
      </c>
    </row>
    <row r="113" spans="4:4">
      <c r="D113" s="2" t="s">
        <v>185</v>
      </c>
    </row>
    <row r="114" spans="4:4">
      <c r="D114" s="2" t="s">
        <v>186</v>
      </c>
    </row>
    <row r="115" spans="4:4">
      <c r="D115" s="2" t="s">
        <v>187</v>
      </c>
    </row>
    <row r="116" spans="4:4">
      <c r="D116" s="2" t="s">
        <v>188</v>
      </c>
    </row>
    <row r="117" spans="4:4">
      <c r="D117" s="2" t="s">
        <v>189</v>
      </c>
    </row>
    <row r="118" spans="4:4">
      <c r="D118" s="2" t="s">
        <v>190</v>
      </c>
    </row>
    <row r="119" spans="4:4">
      <c r="D119" s="2" t="s">
        <v>191</v>
      </c>
    </row>
    <row r="120" spans="4:4">
      <c r="D120" s="2" t="s">
        <v>192</v>
      </c>
    </row>
    <row r="121" spans="4:4">
      <c r="D121" s="2" t="s">
        <v>193</v>
      </c>
    </row>
    <row r="122" spans="4:4">
      <c r="D122" s="2" t="s">
        <v>194</v>
      </c>
    </row>
  </sheetData>
  <sheetProtection formatCells="0" formatColumns="0" formatRows="0" insertRows="0" insertColumns="0" insertHyperlinks="0" deleteColumns="0" deleteRows="0" sort="0" autoFilter="0" pivotTables="0"/>
  <mergeCells count="1">
    <mergeCell ref="D30:D32"/>
  </mergeCell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0" defaultRowHeight="14.4"/>
  <sheetData/>
  <sheetProtection formatCells="0" formatColumns="0" formatRows="0" insertRows="0" insertColumns="0" insertHyperlinks="0" deleteColumns="0" deleteRows="0" sort="0" autoFilter="0" pivotTables="0"/>
  <pageMargins left="0.7" right="0.7" top="0.75" bottom="0.75" header="0.3" footer="0.3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A1" sqref="A1"/>
    </sheetView>
  </sheetViews>
  <sheetFormatPr defaultColWidth="10" defaultRowHeight="14.4"/>
  <sheetData/>
  <sheetProtection formatCells="0" formatColumns="0" formatRows="0" insertRows="0" insertColumns="0" insertHyperlinks="0" deleteColumns="0" deleteRows="0" sort="0" autoFilter="0" pivotTables="0"/>
  <pageMargins left="0.7" right="0.7" top="0.75" bottom="0.75" header="0.3" footer="0.3"/>
  <headerFooter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��< ? x m l   v e r s i o n = " 1 . 0 "   s t a n d a l o n e = " y e s " ? > < p i x e l a t o r s   x m l n s = " h t t p s : / / w e b . w p s . c n / e t / 2 0 1 8 / m a i n "   x m l n s : s = " h t t p : / / s c h e m a s . o p e n x m l f o r m a t s . o r g / s p r e a d s h e e t m l / 2 0 0 6 / m a i n " > < p i x e l a t o r L i s t   s h e e t S t i d = " 1 " / > < p i x e l a t o r L i s t   s h e e t S t i d = " 2 " / > < p i x e l a t o r L i s t   s h e e t S t i d = " 3 " / > < p i x e l a t o r L i s t   s h e e t S t i d = " 4 " / > < / p i x e l a t o r s > 
</file>

<file path=customXml/item2.xml>��< ? x m l   v e r s i o n = " 1 . 0 "   s t a n d a l o n e = " y e s " ? > < w o P r o p s   x m l n s = " h t t p s : / / w e b . w p s . c n / e t / 2 0 1 8 / m a i n "   x m l n s : s = " h t t p : / / s c h e m a s . o p e n x m l f o r m a t s . o r g / s p r e a d s h e e t m l / 2 0 0 6 / m a i n " > < w o S h e e t s P r o p s > < w o S h e e t P r o p s   s h e e t S t i d = " 1 "   i n t e r l i n e O n O f f = " 0 "   i n t e r l i n e C o l o r = " 0 "   i s D b S h e e t = " 0 " / > < w o S h e e t P r o p s   s h e e t S t i d = " 2 "   i n t e r l i n e O n O f f = " 0 "   i n t e r l i n e C o l o r = " 0 "   i s D b S h e e t = " 0 " / > < w o S h e e t P r o p s   s h e e t S t i d = " 3 "   i n t e r l i n e O n O f f = " 0 "   i n t e r l i n e C o l o r = " 0 "   i s D b S h e e t = " 0 " / > < / w o S h e e t s P r o p s > < w o B o o k P r o p s > < b o o k S e t t i n g s   i s F i l t e r S h a r e d = " 1 "   i s A u t o U p d a t e P a u s e d = " 0 "   f i l t e r T y p e = " c o n n "   i s M e r g e T a s k s A u t o U p d a t e = " 0 " / > < / w o B o o k P r o p s > < / w o P r o p s > 
</file>

<file path=customXml/itemProps1.xml><?xml version="1.0" encoding="utf-8"?>
<ds:datastoreItem xmlns:ds="http://schemas.openxmlformats.org/officeDocument/2006/customXml" ds:itemID="{224D003E-15C9-4FFE-AB16-9E66474EAE4E}">
  <ds:schemaRefs/>
</ds:datastoreItem>
</file>

<file path=customXml/itemProps2.xml><?xml version="1.0" encoding="utf-8"?>
<ds:datastoreItem xmlns:ds="http://schemas.openxmlformats.org/officeDocument/2006/customXml" ds:itemID="{06C82605-B75B-4693-9329-32AAD527C69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Kingsoft Office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23073RPBFC</dc:creator>
  <cp:lastModifiedBy>WPS_1601472217</cp:lastModifiedBy>
  <dcterms:created xsi:type="dcterms:W3CDTF">2025-04-08T08:06:00Z</dcterms:created>
  <dcterms:modified xsi:type="dcterms:W3CDTF">2025-04-21T10:34:29Z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A68154D64C73478280EBAE371A8D7146_13</vt:lpwstr>
  </property>
  <property fmtid="{D5CDD505-2E9C-101B-9397-08002B2CF9AE}" pid="3" name="KSOProductBuildVer">
    <vt:lpwstr>2052-12.1.0.20784</vt:lpwstr>
  </property>
</Properties>
</file>